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9" activeTab="9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<sst xmlns="http://schemas.openxmlformats.org/spreadsheetml/2006/main" count="1616" uniqueCount="712">
  <si>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</si>
  <si>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</si>
  <si>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</si>
  <si>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</si>
  <si>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</si>
  <si>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</si>
  <si>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</si>
  <si>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</si>
  <si>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</si>
  <si>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</si>
  <si>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</si>
  <si>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</si>
  <si>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</si>
  <si>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</si>
  <si>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</si>
  <si>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</si>
  <si>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</si>
  <si>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</si>
  <si>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</si>
  <si>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</si>
  <si>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</si>
  <si>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</si>
  <si>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</si>
  <si>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</si>
  <si>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</si>
  <si>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</si>
  <si>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</si>
  <si>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</si>
  <si>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</si>
  <si>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</si>
  <si>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</si>
  <si>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</si>
  <si>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</si>
  <si>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</si>
  <si>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</si>
  <si>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</si>
  <si>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</si>
  <si>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</si>
  <si>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</si>
  <si>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</si>
  <si>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</si>
  <si>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</si>
  <si>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</si>
  <si>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</si>
  <si>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</si>
  <si>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</si>
  <si>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</si>
  <si>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</si>
  <si>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</si>
  <si>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</si>
  <si>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</si>
  <si>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</si>
  <si>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</si>
  <si>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</si>
  <si>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</si>
  <si>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</si>
  <si>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</si>
  <si>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</si>
  <si>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</si>
  <si>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</si>
  <si>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</si>
  <si>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</si>
  <si>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</si>
  <si>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</si>
  <si>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</si>
  <si>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</si>
  <si>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</si>
  <si>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</si>
  <si>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</si>
  <si>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</si>
  <si>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</si>
  <si>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</si>
  <si>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</si>
  <si>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</si>
  <si>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</si>
  <si>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</si>
  <si>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</si>
  <si>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</si>
  <si>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</si>
  <si>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</si>
  <si>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</si>
  <si>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</si>
  <si>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</si>
  <si>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</si>
  <si>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</si>
  <si>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</si>
  <si>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</si>
  <si>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</si>
  <si>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</si>
  <si>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</si>
  <si>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</si>
  <si>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</si>
  <si>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</si>
  <si>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</si>
  <si>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</si>
  <si>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</si>
  <si>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</si>
  <si>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</si>
  <si>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</si>
  <si>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</si>
  <si>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</si>
  <si>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</si>
  <si>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</si>
  <si>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</si>
  <si>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</si>
  <si>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</si>
  <si>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</si>
  <si>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</si>
  <si>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</si>
  <si>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</si>
  <si>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</si>
  <si>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</si>
  <si>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</si>
  <si>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</si>
  <si>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</si>
  <si>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</si>
  <si>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</si>
  <si>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</si>
  <si>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</si>
  <si>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</si>
  <si>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</si>
  <si>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</si>
  <si>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</si>
  <si>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</si>
  <si>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</si>
  <si>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</si>
  <si>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</si>
  <si>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</si>
  <si>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</si>
  <si>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</si>
  <si>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</si>
  <si>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</si>
  <si>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</si>
  <si>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</si>
  <si>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</si>
  <si>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</si>
  <si>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</si>
  <si>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</si>
  <si>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</si>
  <si>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</si>
  <si>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</si>
  <si>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</si>
  <si>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</si>
  <si>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</si>
  <si>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</si>
  <si>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</si>
  <si>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</si>
  <si>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</si>
  <si>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</si>
  <si>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</si>
  <si>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</si>
  <si>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</si>
  <si>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</si>
  <si>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</si>
  <si>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</si>
  <si>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</si>
  <si>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</si>
  <si>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</si>
  <si>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</si>
  <si>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</si>
  <si>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</si>
  <si>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</si>
  <si>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</si>
  <si>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</si>
  <si>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</si>
  <si>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</si>
  <si>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</si>
  <si>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</si>
  <si>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</si>
  <si>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</si>
  <si>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</si>
  <si>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</si>
  <si>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</si>
  <si>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</si>
  <si>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</si>
  <si>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</si>
  <si>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</si>
  <si>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</si>
  <si>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</si>
  <si>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</si>
  <si>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</si>
  <si>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</si>
  <si>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</si>
  <si>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</si>
  <si>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</si>
  <si>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</si>
  <si>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</si>
  <si>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</si>
  <si>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</si>
  <si>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</si>
  <si>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</si>
  <si>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</si>
  <si>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</si>
  <si>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</si>
  <si>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</si>
  <si>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</si>
  <si>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</si>
  <si>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</si>
  <si>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</si>
  <si>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</si>
  <si>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</si>
  <si>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</si>
  <si>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</si>
  <si>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</si>
  <si>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2010 r.</t>
  </si>
  <si>
    <t>bieżące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</si>
  <si>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</si>
  <si>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</si>
  <si>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</si>
  <si>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</si>
  <si>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</si>
  <si>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</si>
  <si>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</si>
  <si>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</si>
  <si>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</si>
  <si>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</si>
  <si>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Dochody i wydatki związane z realizacją zadań z zakresu administracji rządowej wykonywanych na podstawie porozumień z organami administracji rządowej w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</si>
  <si>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</si>
  <si>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</si>
  <si>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</si>
  <si>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</si>
  <si>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</si>
  <si>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</si>
  <si>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</si>
  <si>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t>Umorzenie</t>
  </si>
  <si>
    <t xml:space="preserve">   EBOiR</t>
  </si>
  <si>
    <t>Kwota długu na dzień 31.12.2007</t>
  </si>
  <si>
    <t>z tego: 2008 r.</t>
  </si>
  <si>
    <t>2011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</si>
  <si>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</si>
  <si>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</si>
  <si>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010</t>
  </si>
  <si>
    <t>01010</t>
  </si>
  <si>
    <t>01095</t>
  </si>
  <si>
    <t>Infrastruktura wodociągowa i sanitacyjna wsi</t>
  </si>
  <si>
    <t>Pozostała działalność</t>
  </si>
  <si>
    <t>600</t>
  </si>
  <si>
    <t>60014</t>
  </si>
  <si>
    <t>Drogi publiczne powiatowe</t>
  </si>
  <si>
    <t>Dotacje celowe otrzymane z powiatu na zadania bieżące realizowane na podstawie porozumień(umów) między jst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</si>
  <si>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</si>
  <si>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</si>
  <si>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Transport i łączność</t>
  </si>
  <si>
    <t>700</t>
  </si>
  <si>
    <t xml:space="preserve">Gospodarka mieszkaniowa </t>
  </si>
  <si>
    <t>70005</t>
  </si>
  <si>
    <t>Gospodarka gruntami i nieruchomościami</t>
  </si>
  <si>
    <t>0470</t>
  </si>
  <si>
    <t>0690</t>
  </si>
  <si>
    <t>0830</t>
  </si>
  <si>
    <t>0920</t>
  </si>
  <si>
    <t>Wpływy z opłat za zarząd, użytkowanie i użytkowanie wieczyste nieruchomości</t>
  </si>
  <si>
    <t>Wpływy z różnych opłat</t>
  </si>
  <si>
    <t>Wpływy z usług</t>
  </si>
  <si>
    <t>Pozostałe odsetki</t>
  </si>
  <si>
    <t>0770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</si>
  <si>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</si>
  <si>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</si>
  <si>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</si>
  <si>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</si>
  <si>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</si>
  <si>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</si>
  <si>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</si>
  <si>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</si>
  <si>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</si>
  <si>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gmin(miast i miast na prawach pow.)</t>
  </si>
  <si>
    <t>0970</t>
  </si>
  <si>
    <t>Wpływy z różnych dochodów</t>
  </si>
  <si>
    <t>751</t>
  </si>
  <si>
    <t>Urzędy naczelnych organów władzypaństwowej, kontroli i ochrony prawa oraz sądownictwa</t>
  </si>
  <si>
    <t>75101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</si>
  <si>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</si>
  <si>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</si>
  <si>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</si>
  <si>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</si>
  <si>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</si>
  <si>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 nych jrednostek nieposiadających osobowości prawnej oraz wydatki związane z ich poborem</t>
  </si>
  <si>
    <t>75601</t>
  </si>
  <si>
    <t>Wpływy z podatku dochodowego od osób fizycznych</t>
  </si>
  <si>
    <t>0350</t>
  </si>
  <si>
    <t>Podatek od działalnosci gospodarczej osób fizycznych opłacany w formie karty podatkowej</t>
  </si>
  <si>
    <t>75615</t>
  </si>
  <si>
    <t>Wpływy z podatku rolnego, podatku leśnego,podatku od czynności cywilnoprawnych, podatku od spadków i darowizn oraz podatków i opłat lokalnych od osób prawnych i innych jenostek organizacyjnych</t>
  </si>
  <si>
    <t>0310</t>
  </si>
  <si>
    <t>0320</t>
  </si>
  <si>
    <t>0330</t>
  </si>
  <si>
    <t>0910</t>
  </si>
  <si>
    <t>Podatek od nieruchomości</t>
  </si>
  <si>
    <t>Podatek rolny</t>
  </si>
  <si>
    <t>Podatek leśny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</si>
  <si>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</si>
  <si>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</si>
  <si>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</si>
  <si>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</si>
  <si>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</si>
  <si>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</si>
  <si>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</si>
  <si>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</si>
  <si>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</si>
  <si>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</si>
  <si>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</si>
  <si>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</si>
  <si>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0400</t>
  </si>
  <si>
    <t>0410</t>
  </si>
  <si>
    <t>0460</t>
  </si>
  <si>
    <t>0480</t>
  </si>
  <si>
    <t>Wpływy z opłaty skarbowej</t>
  </si>
  <si>
    <t>Wpływy z opłaty eksploatacyjnej</t>
  </si>
  <si>
    <t>Wpływy z opłat zawydawanie  zezwoleń na sprzedaż alkoholu</t>
  </si>
  <si>
    <t>75621</t>
  </si>
  <si>
    <t>Udziały gmin w podatkach stanowiących dochód budżetu państwa</t>
  </si>
  <si>
    <t>0010</t>
  </si>
  <si>
    <t>0020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</si>
  <si>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</si>
  <si>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</si>
  <si>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</si>
  <si>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</si>
  <si>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</si>
  <si>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</si>
  <si>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</si>
  <si>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budźetu państwa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</si>
  <si>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</si>
  <si>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</si>
  <si>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</si>
  <si>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</si>
  <si>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</si>
  <si>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801</t>
  </si>
  <si>
    <t xml:space="preserve">Oświata i wychowanie </t>
  </si>
  <si>
    <t>80101</t>
  </si>
  <si>
    <t>Szkoły podstawowe</t>
  </si>
  <si>
    <t>80104</t>
  </si>
  <si>
    <t>Przedszkola</t>
  </si>
  <si>
    <t>80195</t>
  </si>
  <si>
    <t>2030</t>
  </si>
  <si>
    <t>Dotacje celowe otrzymane z budżetu państwa na realizację własnych  zadań bieżących gmin (związków gmin)</t>
  </si>
  <si>
    <t>852</t>
  </si>
  <si>
    <t>Pomoc społeczna</t>
  </si>
  <si>
    <t>85212</t>
  </si>
  <si>
    <t>85213</t>
  </si>
  <si>
    <t>85214</t>
  </si>
  <si>
    <t>85219</t>
  </si>
  <si>
    <t>85228</t>
  </si>
  <si>
    <t>85295</t>
  </si>
  <si>
    <t>Pozostale odsetki</t>
  </si>
  <si>
    <t>Zasiłki i pomoc w naturze oraz składki na  ubezpieczenia emerytalne i rentowe</t>
  </si>
  <si>
    <t>Ośrodki pomocy społecznej</t>
  </si>
  <si>
    <t>Usługi opiekuńcze i specjalistyczne usługi opiekuńcze</t>
  </si>
  <si>
    <t>Pozostała działałność</t>
  </si>
  <si>
    <t>6050</t>
  </si>
  <si>
    <t>01030</t>
  </si>
  <si>
    <t>Izby rolnicze</t>
  </si>
  <si>
    <t>2850</t>
  </si>
  <si>
    <t>4210</t>
  </si>
  <si>
    <t>4300</t>
  </si>
  <si>
    <t>Zakup usług pozostałych</t>
  </si>
  <si>
    <t>60016</t>
  </si>
  <si>
    <t>Drogi publiczne gminne</t>
  </si>
  <si>
    <t>4270</t>
  </si>
  <si>
    <t>60095</t>
  </si>
  <si>
    <t>4520</t>
  </si>
  <si>
    <t>4260</t>
  </si>
  <si>
    <t>4610</t>
  </si>
  <si>
    <t>4010</t>
  </si>
  <si>
    <t>4040</t>
  </si>
  <si>
    <t>4110</t>
  </si>
  <si>
    <t>4120</t>
  </si>
  <si>
    <t>4410</t>
  </si>
  <si>
    <t>4440</t>
  </si>
  <si>
    <t>75022</t>
  </si>
  <si>
    <t>Rady gmin(miast i miast na prawach powiatu)</t>
  </si>
  <si>
    <t>3030</t>
  </si>
  <si>
    <t>Urzędy gmin(miast i miast na prawach powiatu)</t>
  </si>
  <si>
    <t>3020</t>
  </si>
  <si>
    <t>4140</t>
  </si>
  <si>
    <t>4170</t>
  </si>
  <si>
    <t>4230</t>
  </si>
  <si>
    <t>4280</t>
  </si>
  <si>
    <t>4420</t>
  </si>
  <si>
    <t>4430</t>
  </si>
  <si>
    <t>4350</t>
  </si>
  <si>
    <t>4360</t>
  </si>
  <si>
    <t>4370</t>
  </si>
  <si>
    <t>4390</t>
  </si>
  <si>
    <t>4700</t>
  </si>
  <si>
    <t>4740</t>
  </si>
  <si>
    <t>4750</t>
  </si>
  <si>
    <t>6060</t>
  </si>
  <si>
    <t>75075</t>
  </si>
  <si>
    <t>75095</t>
  </si>
  <si>
    <t>4100</t>
  </si>
  <si>
    <t>Urzędy naczelnych organów władzy państwowej, kontroli i ochrony prawa oraz sądownictwa</t>
  </si>
  <si>
    <t>75412</t>
  </si>
  <si>
    <t>Ochotnicze straże pożarne</t>
  </si>
  <si>
    <t xml:space="preserve">Obrona cywilna </t>
  </si>
  <si>
    <t>757</t>
  </si>
  <si>
    <t>Obsługa długu publicznego</t>
  </si>
  <si>
    <t>75702</t>
  </si>
  <si>
    <t>75818</t>
  </si>
  <si>
    <t>Rezerwy ogólne i celowe</t>
  </si>
  <si>
    <t>4810</t>
  </si>
  <si>
    <t xml:space="preserve">Rezerwy </t>
  </si>
  <si>
    <t>4240</t>
  </si>
  <si>
    <t>80103</t>
  </si>
  <si>
    <t>80110</t>
  </si>
  <si>
    <t>Gimnazja</t>
  </si>
  <si>
    <t>80113</t>
  </si>
  <si>
    <t>Dowożenie uczniów do szkół</t>
  </si>
  <si>
    <t>80114</t>
  </si>
  <si>
    <t>80146</t>
  </si>
  <si>
    <t>3110</t>
  </si>
  <si>
    <t>4130</t>
  </si>
  <si>
    <t>4330</t>
  </si>
  <si>
    <t>854</t>
  </si>
  <si>
    <t>Edukacyjna opieka wychowawcza</t>
  </si>
  <si>
    <t>85215</t>
  </si>
  <si>
    <t>85401</t>
  </si>
  <si>
    <t xml:space="preserve">4110 </t>
  </si>
  <si>
    <t>85446</t>
  </si>
  <si>
    <t>85415</t>
  </si>
  <si>
    <t>3240</t>
  </si>
  <si>
    <t>3260</t>
  </si>
  <si>
    <t>900</t>
  </si>
  <si>
    <t>Gospodarka komunalna i ochrona środowiska</t>
  </si>
  <si>
    <t>90003</t>
  </si>
  <si>
    <t>90004</t>
  </si>
  <si>
    <t>90015</t>
  </si>
  <si>
    <t>90017</t>
  </si>
  <si>
    <t>2650</t>
  </si>
  <si>
    <t>90095</t>
  </si>
  <si>
    <t>921</t>
  </si>
  <si>
    <t>Kultura i ochrona dziedzictwa kulturowego</t>
  </si>
  <si>
    <t>92109</t>
  </si>
  <si>
    <t>2480</t>
  </si>
  <si>
    <t>92116</t>
  </si>
  <si>
    <t>926</t>
  </si>
  <si>
    <t>Kultura fizyczna i sport</t>
  </si>
  <si>
    <t>92605</t>
  </si>
  <si>
    <t>Różne wydatki na rzecz osób fizycznych</t>
  </si>
  <si>
    <t>Zakup materiałów i wyposażenia</t>
  </si>
  <si>
    <t>Różne opłaty i składki</t>
  </si>
  <si>
    <t>Wydatki inwestycyjne jednostek budżetowych</t>
  </si>
  <si>
    <t>Zakup energii</t>
  </si>
  <si>
    <t>Dotacja podmiotowa z budżetu dla samorządowej instytucji kultury</t>
  </si>
  <si>
    <t>Domy i ośrodki kultury, świetlice i kluby</t>
  </si>
  <si>
    <t>Zakłady gospodarki komunalnej</t>
  </si>
  <si>
    <t>Oświetlenie ulic, placów i dróg</t>
  </si>
  <si>
    <t>Utrzymanie zieleni w miastach i gminach</t>
  </si>
  <si>
    <t>Oczyszczanie miast i wsi</t>
  </si>
  <si>
    <t>Dokształcanie i doskonalenie nauczycieli</t>
  </si>
  <si>
    <t>Pomoc materialna dla uczniów</t>
  </si>
  <si>
    <t>Inne formy pomocy dla uczniów</t>
  </si>
  <si>
    <t xml:space="preserve">Opłaty na rzecz budżetów jednostek samorządu terytorialnego </t>
  </si>
  <si>
    <t>Wpłaty gmin na rzecz izb rolniczych w wysokości 2% uzyskanych wpływów z podatku rolnego</t>
  </si>
  <si>
    <t>Zakup materiałów wyposażenia</t>
  </si>
  <si>
    <t>Zakup usług remontowych</t>
  </si>
  <si>
    <t>Koszty postępowania sądowego i prokuratorskiego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</si>
  <si>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</si>
  <si>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</si>
  <si>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</si>
  <si>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</si>
  <si>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</si>
  <si>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</si>
  <si>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>Wpłaty na PFRON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</si>
  <si>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</si>
  <si>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</si>
  <si>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</si>
  <si>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</si>
  <si>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</si>
  <si>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</si>
  <si>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Zakup usług obejmujących wykonanie ekspertyz, analiz i  opinii</t>
  </si>
  <si>
    <t>Zakup materiałów papierniczych do sprzętu drukarskiego i urządzeń kserograficznych</t>
  </si>
  <si>
    <t>Wydatki na zakupy inwestycyjne jednostek budżetowych</t>
  </si>
  <si>
    <t>Promocja jednostek samorządu terytorialnego</t>
  </si>
  <si>
    <t>Wynagrodzenia agencyjno-prowizyjne</t>
  </si>
  <si>
    <t xml:space="preserve">Zakup materiałów i wyposażenia </t>
  </si>
  <si>
    <t>Urzędy naczelnych organów władzy państwowej, kontroli i ochrony prawa</t>
  </si>
  <si>
    <t>Nagrody i wydatki osobowe niezaliczone do wynagrodzeń</t>
  </si>
  <si>
    <t>Zakup pomocy naukowych dydaktycznych i książek</t>
  </si>
  <si>
    <t>Zakup akcesoriów komputerowych, w tym programów i licencji</t>
  </si>
  <si>
    <t>Oddziały przedszkolne w szkołach podstawowych</t>
  </si>
  <si>
    <t xml:space="preserve">Podróże służbowe krajowe </t>
  </si>
  <si>
    <t>Zespoły obsługi ekonomiczno-administracyjnej szkół</t>
  </si>
  <si>
    <t>Wydatki na zakupy inewstycyjne jednostek budżetowych</t>
  </si>
  <si>
    <t>Zakup usług pozostalych</t>
  </si>
  <si>
    <t xml:space="preserve">Różne wydatki na rzecz osób fizycznych </t>
  </si>
  <si>
    <t>Szkolenia pracowników niebędących członkami korpusu służby cywilnej</t>
  </si>
  <si>
    <t>Składki na ubezpieczenie zdrowotne opłacane za osoby pobierajace niektóre  swiadczenia z pomocy społecznej oraz niektóre świadczenia rodzinne</t>
  </si>
  <si>
    <t>Składki na ubezpieczenie zdrowotne</t>
  </si>
  <si>
    <t>Świadczenia społeczne</t>
  </si>
  <si>
    <t xml:space="preserve">Zasiłki i pomoc w naturze oraz skladki na ubezpieczenia emerytalne i rentowe </t>
  </si>
  <si>
    <t>Dodatki mieszkaniowe</t>
  </si>
  <si>
    <t xml:space="preserve">Składki na ubezpieczenia społeczne </t>
  </si>
  <si>
    <t>Zakup leków, wyrobów medycznych i produktów biobójczych</t>
  </si>
  <si>
    <t>Zakup usług przez jednostki samorządu terytorialnego od innych jednostek samorządu terytorialnego</t>
  </si>
  <si>
    <t xml:space="preserve">Świetlice szkolne </t>
  </si>
  <si>
    <t>Świadczenia rodzinne, zaliczka alimentacyjna oraz składki na ubezpieczenia emerytalne i rentowe z ubezpieczenia społecznego</t>
  </si>
  <si>
    <t>80148</t>
  </si>
  <si>
    <t>Stołówki szkolne</t>
  </si>
  <si>
    <t>Stypendia dla uczniów</t>
  </si>
  <si>
    <t xml:space="preserve">Wynagrodzenia bezosobowe </t>
  </si>
  <si>
    <t>851</t>
  </si>
  <si>
    <t>Ochrona zdrowia</t>
  </si>
  <si>
    <t>85154</t>
  </si>
  <si>
    <t>Przeciwdziałanie alkoholizmowi</t>
  </si>
  <si>
    <t>Dotacja przedmiotowa z budżetu dla zakładu budżetowego</t>
  </si>
  <si>
    <t>Zadania w zakresie kultury fizycznej i sportu</t>
  </si>
  <si>
    <t>Wpływy z opłaty produktowej</t>
  </si>
  <si>
    <t>Wpływy z innych opłat stanowiących dochody jednostek samorządu terytorialnego na podstawie ustaw</t>
  </si>
  <si>
    <t>Środki na dofinansowanie własnych inwestycji gmin( związków gmin), powiatów(związków powiatów), samorządów województw, pozyskane z innych źródeł</t>
  </si>
  <si>
    <t>Miejsko-Gminny Ośrodek Kultury w Mordach</t>
  </si>
  <si>
    <r>
      <t>900-90011</t>
    </r>
    <r>
      <rPr>
        <sz val="10"/>
        <rFont val="Arial"/>
        <family val="2"/>
      </rPr>
      <t>§</t>
    </r>
    <r>
      <rPr>
        <sz val="10"/>
        <rFont val="Arial CE"/>
        <family val="2"/>
      </rPr>
      <t xml:space="preserve"> 069- wpływy z różnych opłat</t>
    </r>
  </si>
  <si>
    <t>Zakład Gospodarki Komunalnej w Mordach</t>
  </si>
  <si>
    <t>1.Wpływy z usług</t>
  </si>
  <si>
    <t xml:space="preserve">2.Wynagrodzenia </t>
  </si>
  <si>
    <t>3.Pochodne od wynagrodzeń</t>
  </si>
  <si>
    <t>4.Wydatki bieżące</t>
  </si>
  <si>
    <t xml:space="preserve">Wpłaty z tytułu odpłatnego nabycia prawa własności oraz prawa użytkowania wieczystego nieruchomości </t>
  </si>
  <si>
    <r>
      <t xml:space="preserve">Zobowiązania wg tytułów dłużnych: </t>
    </r>
    <r>
      <rPr>
        <sz val="10"/>
        <rFont val="Arial"/>
        <family val="2"/>
      </rPr>
      <t>(1.1+1.2+1.3)-2.1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</si>
  <si>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</si>
  <si>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75831</t>
  </si>
  <si>
    <t>Część równoważąca subwecji ogólnej dla gmin</t>
  </si>
  <si>
    <t>Biblioteki</t>
  </si>
  <si>
    <t>Dotacje celowe otrzymane z budżetu państwa na realizację inwestycji i zakupów inwestycyjnych własnych gmin(związków gmin)</t>
  </si>
  <si>
    <t>Wynagrodzenia  bezosobowe</t>
  </si>
  <si>
    <t>Limity wydatków na wieloletnie programy inwestycyjne w latach 2009 - 2011</t>
  </si>
  <si>
    <t xml:space="preserve"> Wydatki bieżące: 900-90011 § 4300 - zakup usług pozostałych </t>
  </si>
  <si>
    <t>1) opracowanie Programu usuwania azbestu</t>
  </si>
  <si>
    <t>2) opracowanie zmian w Planie gospodarki odpadami</t>
  </si>
  <si>
    <t>Miejsko - Gminny Ośrodek Kultury w Mordach</t>
  </si>
  <si>
    <t>Miejsko-Gminna Biblioteka Publiczna w Mordach</t>
  </si>
  <si>
    <t>Świadczenia rodzinne, świadczenia z funduszu alimentacyjnego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</si>
  <si>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</si>
  <si>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Zakup pomocy naukowych, dydaktycznych i książek</t>
  </si>
  <si>
    <t>Dotacje celowe z budżetu na finansowanie lub dofinansowanie  kosztów realizacji inwestycji i zakupów inwestycyjnych innych jednostek sektora finansów publicznych</t>
  </si>
  <si>
    <t>Dotacje przedmiotowe w 2010 r.</t>
  </si>
  <si>
    <r>
      <t>Dopłata do 1m</t>
    </r>
    <r>
      <rPr>
        <sz val="10"/>
        <rFont val="Arial"/>
        <family val="2"/>
      </rPr>
      <t>³</t>
    </r>
    <r>
      <rPr>
        <sz val="10"/>
        <rFont val="Arial CE"/>
        <family val="2"/>
      </rPr>
      <t xml:space="preserve"> ścieków z systemu kanalizacji: 43.000 m</t>
    </r>
    <r>
      <rPr>
        <sz val="10"/>
        <rFont val="Arial"/>
        <family val="2"/>
      </rPr>
      <t>³</t>
    </r>
    <r>
      <rPr>
        <sz val="10"/>
        <rFont val="Arial CE"/>
        <family val="2"/>
      </rPr>
      <t xml:space="preserve"> x1,12 zł;</t>
    </r>
  </si>
  <si>
    <t>Dopłata do składowania odpadów na wysypisku: 310 mg x 55,33zł</t>
  </si>
  <si>
    <t>Plan na 2010 r.</t>
  </si>
  <si>
    <t>2483</t>
  </si>
  <si>
    <t>Dotacja podmiotowa dla samorządowej instytucji kultury</t>
  </si>
  <si>
    <t>2023</t>
  </si>
  <si>
    <t>Dotacje celowe otrzymane z budżetu państwa na zadania bieżące realizowane przez gminę na podstawie porozumień z organami administracji rządowej</t>
  </si>
  <si>
    <t>Kultura i ochrona dziedzictwa narodowego</t>
  </si>
  <si>
    <t>Środki na dofinansowanie własnych inwestycji gmin(związków gmin), powiatów, samorządów województw, pozyskane z innych źródeł</t>
  </si>
  <si>
    <t>6639</t>
  </si>
  <si>
    <t>Dotacje celowe przekazane do samorządu województwa na inwestycje i zakupy inwestycyjne realizowane na podstawie porozumień(umów) pomiędzy jednostkami samorządu terytorialnego</t>
  </si>
  <si>
    <t>150</t>
  </si>
  <si>
    <t>Przetwórstwo przemysłowe</t>
  </si>
  <si>
    <t>15011</t>
  </si>
  <si>
    <t>Rozwój przedsiębiorczości</t>
  </si>
  <si>
    <t>4303</t>
  </si>
  <si>
    <t>6058</t>
  </si>
  <si>
    <t>6059</t>
  </si>
  <si>
    <t>6229</t>
  </si>
  <si>
    <t>6298</t>
  </si>
  <si>
    <t>Informacje dodatkowe:</t>
  </si>
  <si>
    <t>z zakresu administracji rządowej</t>
  </si>
  <si>
    <t>rozwiązywania problemów alkoholowych</t>
  </si>
  <si>
    <t>Informacje dodatkowe</t>
  </si>
  <si>
    <t>1) Dotacje ogółem, w tym:</t>
  </si>
  <si>
    <t>a) dotacje na realizację zadań z akresu</t>
  </si>
  <si>
    <t>adfministracji rządowej</t>
  </si>
  <si>
    <t>na mocy porozumień z organami adm.rząd.</t>
  </si>
  <si>
    <t>b)  dotacje na realizację zadań realizowanych</t>
  </si>
  <si>
    <t>c) dotacje na realizację zadań realizowanych</t>
  </si>
  <si>
    <t xml:space="preserve">w drodze umów i porozumień między jst </t>
  </si>
  <si>
    <t>w tym: bieżące</t>
  </si>
  <si>
    <t xml:space="preserve">           inwestycyjne</t>
  </si>
  <si>
    <t xml:space="preserve">d) dotacje na realizację zadań finansowanych </t>
  </si>
  <si>
    <t>ze środków UE - inwestycyjne</t>
  </si>
  <si>
    <t xml:space="preserve">2) dochody z opłat z tytułu zezwoleń na </t>
  </si>
  <si>
    <t>sprzedaż napojów alkoholowych</t>
  </si>
  <si>
    <t>e) dotacje z budzetu państwa na realizację</t>
  </si>
  <si>
    <t xml:space="preserve"> zadań wlasnych gmin, z tego:</t>
  </si>
  <si>
    <t xml:space="preserve">bieżące </t>
  </si>
  <si>
    <t>inwestycyjne</t>
  </si>
  <si>
    <t>Kredyty</t>
  </si>
  <si>
    <t>Spłaty kredytów</t>
  </si>
  <si>
    <t xml:space="preserve">środków UE </t>
  </si>
  <si>
    <t>w tym krótkoterminowe</t>
  </si>
  <si>
    <t>85153</t>
  </si>
  <si>
    <t>Zwalczanie narkomanii</t>
  </si>
  <si>
    <t>Koszty</t>
  </si>
  <si>
    <t>4220</t>
  </si>
  <si>
    <t>Zakup środków żywności</t>
  </si>
  <si>
    <t>85216</t>
  </si>
  <si>
    <t>Zasiłki stałe</t>
  </si>
  <si>
    <t>90020</t>
  </si>
  <si>
    <t>90019</t>
  </si>
  <si>
    <t>Wpływy i wydatki związane z gromadzeniem środków z opłat i kar za korzystanie ze środowiska</t>
  </si>
  <si>
    <t>Wpływy i wydatki związane z gromadzeniem środków z opłat produktowych</t>
  </si>
  <si>
    <t>710</t>
  </si>
  <si>
    <t>Działalność usługowa</t>
  </si>
  <si>
    <t>71004</t>
  </si>
  <si>
    <t>4590</t>
  </si>
  <si>
    <t>Kary i odszkodowania wypłacane na rzecz osób fizycznych</t>
  </si>
  <si>
    <t>Kwota 2011 r</t>
  </si>
  <si>
    <t>8110</t>
  </si>
  <si>
    <t>2.dotacje na zadania bieżące</t>
  </si>
  <si>
    <t>3.Swiadczenia na rzecz osób fizycznych</t>
  </si>
  <si>
    <t>1. Wydatki bież. jednostek budżet</t>
  </si>
  <si>
    <t xml:space="preserve">4. Wydatki na programy finansowane ze </t>
  </si>
  <si>
    <t xml:space="preserve">5. Wydatki na realizację zdań </t>
  </si>
  <si>
    <t>\</t>
  </si>
  <si>
    <t xml:space="preserve">6. Wydatki na realizację zadań ujętych </t>
  </si>
  <si>
    <t>w gminnym programie profilaktyki i</t>
  </si>
  <si>
    <t xml:space="preserve"> oraz przeciwdziałania narkomanii</t>
  </si>
  <si>
    <t>b) wyd.zw.z real.ich stat. zadań</t>
  </si>
  <si>
    <t xml:space="preserve"> a) wyn. i skł.od nich naliczane</t>
  </si>
  <si>
    <t>Plan przychodów i kosztów zakładów budżetowych</t>
  </si>
  <si>
    <t>Odsetki od samorządowych papierów wartościowych lub zaciągnietych przez jednostkę samorządu terytorialnego kredytów i pożyczek</t>
  </si>
  <si>
    <t>Obsługa papierów wartościowych, kredytów i pożyczek jednostek samorządu terytorialnego</t>
  </si>
  <si>
    <t>Program:Program Rozwoju Obszarów Wiejskich na lata 2007-2013</t>
  </si>
  <si>
    <t>odnowa i rozwó wsi</t>
  </si>
  <si>
    <t>Nazwa projektu: Remont i wyposazenie  świetlicy oraz zagospodarowanie centrum we wsi Klimonty</t>
  </si>
  <si>
    <t>z tego: 2011 r.</t>
  </si>
  <si>
    <t>Działanie:odnowa i rozwó wsi</t>
  </si>
  <si>
    <t>Nazwa projektu:remont i wyposażenie świetlicy oraz zagospodarowanie centrum we wsi Wyczółki</t>
  </si>
  <si>
    <t>2012 r.</t>
  </si>
  <si>
    <t>2013r.</t>
  </si>
  <si>
    <t>2014 r</t>
  </si>
  <si>
    <t>2013 r.</t>
  </si>
  <si>
    <t>2014 r.</t>
  </si>
  <si>
    <t>1.4</t>
  </si>
  <si>
    <t>1.5</t>
  </si>
  <si>
    <t>01042</t>
  </si>
  <si>
    <t>Wyłączenie z produkcji gruntów rolnych</t>
  </si>
  <si>
    <t>71035</t>
  </si>
  <si>
    <t>Cmentarze</t>
  </si>
  <si>
    <t>Wydatki osobowe niezliczone do wynagrodzeń</t>
  </si>
  <si>
    <t>90002</t>
  </si>
  <si>
    <t>Gospodarka odpadami</t>
  </si>
  <si>
    <t>Plan
na 2012 r.
(6+12)</t>
  </si>
  <si>
    <t>Dotacje podmiotowe* w 2012 r.</t>
  </si>
  <si>
    <t>Przychody i rozchody budżetu w 2012 r.</t>
  </si>
  <si>
    <t>85121</t>
  </si>
  <si>
    <t>Lecznictwo ambulatoryjne</t>
  </si>
  <si>
    <t>Zakup uslug remontowych</t>
  </si>
  <si>
    <t>Dotacja celowa na  pomoc finansową  udzielaną między jednostkami samorządu terytorialnego na dofinansowanie własnych zadań inwestycyjnych i akupów inwestycyjnych</t>
  </si>
  <si>
    <t>Dotacja celowa  na  pomoc  finansową udzielaną między jednostkami samorządu terytorialnego na dofinansowanie własnych zadań inwestycyjnych i zakupów inwestycyjnych</t>
  </si>
  <si>
    <t>2020</t>
  </si>
  <si>
    <t>752</t>
  </si>
  <si>
    <t>75212</t>
  </si>
  <si>
    <t>Obrona narodowa</t>
  </si>
  <si>
    <t>Pozostałe wydatki obronne</t>
  </si>
  <si>
    <t>Dochody i wydatki związane z realizacją zadań wykonywanych na podstawie porozumień (umów) między jednostkami samorządu terytorialnego w 2012 r.</t>
  </si>
  <si>
    <t>Dochody budżetu gminy na 2013 r.</t>
  </si>
  <si>
    <t>0760</t>
  </si>
  <si>
    <t>85206</t>
  </si>
  <si>
    <t>853</t>
  </si>
  <si>
    <t>Pozostałe zadania z zakresu polityki społecznej</t>
  </si>
  <si>
    <t>85395</t>
  </si>
  <si>
    <t>2007</t>
  </si>
  <si>
    <t>2009</t>
  </si>
  <si>
    <t>Planowane dochody na 2013 r</t>
  </si>
  <si>
    <t>Wydatki budżetu gminy na  2013 r.</t>
  </si>
  <si>
    <t>Domy pomocy społecznej</t>
  </si>
  <si>
    <t>85202</t>
  </si>
  <si>
    <t>Zadania z zakresu przeciwdziałania przemocy w rodzinie</t>
  </si>
  <si>
    <t>85205</t>
  </si>
  <si>
    <t>Oodróże służbowe krajowe</t>
  </si>
  <si>
    <t>Wspieranie rodziny i piecza zastępcza</t>
  </si>
  <si>
    <t>Wydatki osobowe niezaliczone do wynagrodzeń</t>
  </si>
  <si>
    <t>60004</t>
  </si>
  <si>
    <t>2310</t>
  </si>
  <si>
    <t>Lokalny transport zbiorowy</t>
  </si>
  <si>
    <t>Zakup usług przez jednostki samorządu terytorialnego od innych jednostek jst</t>
  </si>
  <si>
    <t>925</t>
  </si>
  <si>
    <t>Ogrody botaniczne i zoologiczne oraz naturalne obszary i obiekty chronionej przyrody</t>
  </si>
  <si>
    <t>92503</t>
  </si>
  <si>
    <t>Pozostałe zadania w zakresie polityki społecznej</t>
  </si>
  <si>
    <t>3119</t>
  </si>
  <si>
    <t>4017</t>
  </si>
  <si>
    <t>4019</t>
  </si>
  <si>
    <t>4117</t>
  </si>
  <si>
    <t>4119</t>
  </si>
  <si>
    <t>4127</t>
  </si>
  <si>
    <t>4129</t>
  </si>
  <si>
    <t>4217</t>
  </si>
  <si>
    <t>4307</t>
  </si>
  <si>
    <t>4309</t>
  </si>
  <si>
    <t xml:space="preserve">Zakup usług pozostałych </t>
  </si>
  <si>
    <t>Dotacje celowe w ramach programów finansowanych z udziałem środków europejskich oraz środków o których mowa w art.5 ust.1 pkt 3 oraz ust.3 pkt 5 i 6 ustawy, lub płatnosci w ramach budżetu środków europejskich</t>
  </si>
  <si>
    <t>Rezerwaty i pomniki przyrody</t>
  </si>
  <si>
    <t>0490</t>
  </si>
  <si>
    <t>Wpływy z innych lokalnych opłat pobieranych przez jst na podstawie odrębnych ustaw</t>
  </si>
  <si>
    <t>Odpisy na zakładowy fundusz socjalny</t>
  </si>
  <si>
    <t>Zakupy inwestycyjne jednostek budżetowych</t>
  </si>
  <si>
    <t xml:space="preserve">Urzędy naczelnych organów władzy państwowej, kontroli i ochrony prawa </t>
  </si>
  <si>
    <t>Zakup materiałów i wyposażenia(Fundusz sołecki)</t>
  </si>
  <si>
    <t>4177</t>
  </si>
  <si>
    <t>4179</t>
  </si>
  <si>
    <t>4219</t>
  </si>
  <si>
    <t>Dochody i wydatki związane z realizacją zadań z zakresu administracji rządowej i innych zadań zleconych odrębnymi ustawami w 2013 r</t>
  </si>
  <si>
    <t>Zakup usług pozostałych ( utylizacja , psy)</t>
  </si>
  <si>
    <t>Zakup usług remontowych(fundusz sołecki)</t>
  </si>
  <si>
    <t>4480</t>
  </si>
  <si>
    <t>Zakup usług pozostałych(fundusz sołecki)</t>
  </si>
  <si>
    <t>Wydatki inwestycyjne jednostek budżetowych (fundusz sołecki)</t>
  </si>
  <si>
    <t xml:space="preserve">  na 2013 r.</t>
  </si>
  <si>
    <t>Stan środków obrotowych** na koniec roku 2012 r</t>
  </si>
  <si>
    <t>Zakup materiałów i wyposażenia(fundusz sołecki)</t>
  </si>
  <si>
    <t xml:space="preserve">Zakup materiałów i wyposażenia (fundusz sołecki) </t>
  </si>
  <si>
    <t>Plany zagospodarowania przestrzennego</t>
  </si>
  <si>
    <t>Dotacje celowe przekazane gminie na zadania bieżące  realizowane na podstawie porozumień (umów) między jednostkami samorządu terytorialnego</t>
  </si>
  <si>
    <t>4.800</t>
  </si>
  <si>
    <t>283.700</t>
  </si>
  <si>
    <t xml:space="preserve">37.275 </t>
  </si>
  <si>
    <t>2.013.092</t>
  </si>
  <si>
    <t>3.074.741</t>
  </si>
  <si>
    <t>101.230</t>
  </si>
  <si>
    <t>671.919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</si>
</sst>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1" fillId="0" borderId="0">
      <alignment/>
      <protection/>
    </xf>
    <xf numFmtId="0" fontId="62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1" fillId="0" borderId="12" xfId="52" applyFont="1" applyBorder="1" applyAlignment="1">
      <alignment horizontal="center"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 vertical="top" wrapText="1"/>
    </xf>
    <xf numFmtId="49" fontId="16" fillId="0" borderId="18" xfId="0" applyNumberFormat="1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49" fontId="19" fillId="0" borderId="18" xfId="0" applyNumberFormat="1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3" fontId="19" fillId="0" borderId="18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3" fontId="19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3" fontId="19" fillId="0" borderId="11" xfId="0" applyNumberFormat="1" applyFont="1" applyBorder="1" applyAlignment="1">
      <alignment vertical="top" wrapText="1"/>
    </xf>
    <xf numFmtId="0" fontId="33" fillId="0" borderId="17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vertical="top" wrapText="1"/>
    </xf>
    <xf numFmtId="3" fontId="19" fillId="0" borderId="12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32" fillId="0" borderId="12" xfId="52" applyFont="1" applyBorder="1" applyAlignment="1">
      <alignment wrapText="1"/>
      <protection/>
    </xf>
    <xf numFmtId="0" fontId="31" fillId="0" borderId="12" xfId="52" applyFont="1" applyBorder="1" applyAlignment="1">
      <alignment wrapText="1"/>
      <protection/>
    </xf>
    <xf numFmtId="49" fontId="0" fillId="0" borderId="21" xfId="0" applyNumberFormat="1" applyBorder="1" applyAlignment="1">
      <alignment vertical="center" wrapText="1"/>
    </xf>
    <xf numFmtId="4" fontId="0" fillId="0" borderId="2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9" fillId="0" borderId="11" xfId="0" applyNumberFormat="1" applyFont="1" applyBorder="1" applyAlignment="1">
      <alignment vertical="top" wrapText="1"/>
    </xf>
    <xf numFmtId="4" fontId="16" fillId="0" borderId="11" xfId="0" applyNumberFormat="1" applyFont="1" applyBorder="1" applyAlignment="1">
      <alignment vertical="top" wrapText="1"/>
    </xf>
    <xf numFmtId="4" fontId="16" fillId="0" borderId="12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4" fontId="19" fillId="0" borderId="12" xfId="0" applyNumberFormat="1" applyFont="1" applyBorder="1" applyAlignment="1">
      <alignment vertical="top" wrapText="1"/>
    </xf>
    <xf numFmtId="4" fontId="16" fillId="0" borderId="18" xfId="0" applyNumberFormat="1" applyFont="1" applyBorder="1" applyAlignment="1">
      <alignment vertical="top" wrapText="1"/>
    </xf>
    <xf numFmtId="4" fontId="19" fillId="0" borderId="18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4" fontId="16" fillId="0" borderId="0" xfId="0" applyNumberFormat="1" applyFont="1" applyAlignment="1">
      <alignment/>
    </xf>
    <xf numFmtId="4" fontId="16" fillId="0" borderId="13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0" fillId="0" borderId="21" xfId="0" applyNumberFormat="1" applyBorder="1" applyAlignment="1">
      <alignment vertical="center" wrapText="1"/>
    </xf>
    <xf numFmtId="0" fontId="5" fillId="33" borderId="26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25" xfId="52" applyFont="1" applyBorder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32" fillId="0" borderId="18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52" applyFont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selection activeCell="E71" sqref="E71"/>
    </sheetView>
  </sheetViews>
  <sheetFormatPr defaultColWidth="9.00390625" defaultRowHeight="12.75"/>
  <cols>
    <col min="1" max="1" width="4.625" style="0" customWidth="1"/>
    <col min="2" max="2" width="6.375" style="0" customWidth="1"/>
    <col min="3" max="3" width="6.00390625" style="0" customWidth="1"/>
    <col min="4" max="4" width="35.125" style="0" customWidth="1"/>
    <col min="5" max="5" width="13.125" style="0" customWidth="1"/>
    <col min="6" max="6" width="13.00390625" style="0" customWidth="1"/>
    <col min="7" max="7" width="13.75390625" style="0" customWidth="1"/>
  </cols>
  <sheetData>
    <row r="1" spans="2:4" ht="18">
      <c r="B1" s="251" t="s">
        <v>646</v>
      </c>
      <c r="C1" s="251"/>
      <c r="D1" s="251"/>
    </row>
    <row r="2" spans="2:4" ht="18">
      <c r="B2" s="3"/>
      <c r="C2" s="3"/>
      <c r="D2" s="3"/>
    </row>
    <row r="3" ht="12.75">
      <c r="F3" t="s">
        <v>42</v>
      </c>
    </row>
    <row r="4" spans="1:7" s="66" customFormat="1" ht="15" customHeight="1">
      <c r="A4" s="252" t="s">
        <v>2</v>
      </c>
      <c r="B4" s="254" t="s">
        <v>152</v>
      </c>
      <c r="C4" s="252" t="s">
        <v>4</v>
      </c>
      <c r="D4" s="252" t="s">
        <v>150</v>
      </c>
      <c r="E4" s="244" t="s">
        <v>654</v>
      </c>
      <c r="F4" s="244"/>
      <c r="G4" s="245"/>
    </row>
    <row r="5" spans="1:7" s="66" customFormat="1" ht="15" customHeight="1">
      <c r="A5" s="253"/>
      <c r="B5" s="255"/>
      <c r="C5" s="253"/>
      <c r="D5" s="253"/>
      <c r="E5" s="246" t="s">
        <v>146</v>
      </c>
      <c r="F5" s="244" t="s">
        <v>207</v>
      </c>
      <c r="G5" s="245"/>
    </row>
    <row r="6" spans="1:7" s="66" customFormat="1" ht="15" customHeight="1">
      <c r="A6" s="108"/>
      <c r="B6" s="114"/>
      <c r="C6" s="109"/>
      <c r="D6" s="109"/>
      <c r="E6" s="247"/>
      <c r="F6" s="110" t="s">
        <v>205</v>
      </c>
      <c r="G6" s="110" t="s">
        <v>206</v>
      </c>
    </row>
    <row r="7" spans="1:7" s="75" customFormat="1" ht="7.5" customHeight="1">
      <c r="A7" s="29">
        <v>1</v>
      </c>
      <c r="B7" s="29">
        <v>2</v>
      </c>
      <c r="C7" s="115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49" t="s">
        <v>231</v>
      </c>
      <c r="B8" s="150"/>
      <c r="C8" s="150"/>
      <c r="D8" s="151" t="s">
        <v>230</v>
      </c>
      <c r="E8" s="236">
        <f>E9+E12</f>
        <v>462560</v>
      </c>
      <c r="F8" s="236">
        <f>F9+F12</f>
        <v>5900</v>
      </c>
      <c r="G8" s="236">
        <f>G9+G12</f>
        <v>456660</v>
      </c>
    </row>
    <row r="9" spans="1:7" ht="19.5" customHeight="1">
      <c r="A9" s="138"/>
      <c r="B9" s="141" t="s">
        <v>232</v>
      </c>
      <c r="C9" s="24"/>
      <c r="D9" s="144" t="s">
        <v>234</v>
      </c>
      <c r="E9" s="237">
        <f>SUM(E10:E11)</f>
        <v>456660</v>
      </c>
      <c r="F9" s="237">
        <f>SUM(F10:F11)</f>
        <v>0</v>
      </c>
      <c r="G9" s="237">
        <f>SUM(G10:G11)</f>
        <v>456660</v>
      </c>
    </row>
    <row r="10" spans="1:7" ht="63.75">
      <c r="A10" s="139"/>
      <c r="B10" s="142"/>
      <c r="C10" s="111">
        <v>6290</v>
      </c>
      <c r="D10" s="144" t="s">
        <v>508</v>
      </c>
      <c r="E10" s="223">
        <v>62500</v>
      </c>
      <c r="F10" s="238"/>
      <c r="G10" s="223">
        <v>62500</v>
      </c>
    </row>
    <row r="11" spans="1:7" ht="63.75">
      <c r="A11" s="138"/>
      <c r="B11" s="141"/>
      <c r="C11" s="24">
        <v>6298</v>
      </c>
      <c r="D11" s="145" t="s">
        <v>508</v>
      </c>
      <c r="E11" s="224">
        <v>394160</v>
      </c>
      <c r="F11" s="239"/>
      <c r="G11" s="224">
        <v>394160</v>
      </c>
    </row>
    <row r="12" spans="1:7" ht="19.5" customHeight="1">
      <c r="A12" s="138"/>
      <c r="B12" s="141" t="s">
        <v>233</v>
      </c>
      <c r="C12" s="24"/>
      <c r="D12" s="24" t="s">
        <v>235</v>
      </c>
      <c r="E12" s="224">
        <f>SUM(E13)</f>
        <v>5900</v>
      </c>
      <c r="F12" s="224">
        <f>SUM(F13)</f>
        <v>5900</v>
      </c>
      <c r="G12" s="224">
        <f>SUM(G13)</f>
        <v>0</v>
      </c>
    </row>
    <row r="13" spans="1:7" ht="77.25" customHeight="1">
      <c r="A13" s="139"/>
      <c r="B13" s="142"/>
      <c r="C13" s="142" t="s">
        <v>240</v>
      </c>
      <c r="D13" s="145" t="s">
        <v>241</v>
      </c>
      <c r="E13" s="224">
        <v>5900</v>
      </c>
      <c r="F13" s="224">
        <v>5900</v>
      </c>
      <c r="G13" s="224">
        <v>0</v>
      </c>
    </row>
    <row r="14" spans="1:7" ht="19.5" customHeight="1" hidden="1">
      <c r="A14" s="152" t="s">
        <v>236</v>
      </c>
      <c r="B14" s="153"/>
      <c r="C14" s="89"/>
      <c r="D14" s="89" t="s">
        <v>242</v>
      </c>
      <c r="E14" s="240">
        <f>E15+E18</f>
        <v>0</v>
      </c>
      <c r="F14" s="240">
        <f>F15+F18</f>
        <v>0</v>
      </c>
      <c r="G14" s="240">
        <f>G15+G18</f>
        <v>0</v>
      </c>
    </row>
    <row r="15" spans="1:7" ht="19.5" customHeight="1" hidden="1">
      <c r="A15" s="140"/>
      <c r="B15" s="143" t="s">
        <v>237</v>
      </c>
      <c r="C15" s="112"/>
      <c r="D15" s="113" t="s">
        <v>238</v>
      </c>
      <c r="E15" s="224">
        <f>SUM(E16:E17)</f>
        <v>0</v>
      </c>
      <c r="F15" s="224">
        <f>SUM(F16:F17)</f>
        <v>0</v>
      </c>
      <c r="G15" s="224">
        <f>SUM(G16:G17)</f>
        <v>0</v>
      </c>
    </row>
    <row r="16" spans="1:7" ht="51" hidden="1">
      <c r="A16" s="140"/>
      <c r="B16" s="143"/>
      <c r="C16" s="112">
        <v>2320</v>
      </c>
      <c r="D16" s="146" t="s">
        <v>239</v>
      </c>
      <c r="E16" s="224">
        <v>0</v>
      </c>
      <c r="F16" s="224">
        <v>0</v>
      </c>
      <c r="G16" s="224"/>
    </row>
    <row r="17" spans="1:7" ht="76.5" hidden="1">
      <c r="A17" s="140"/>
      <c r="B17" s="143"/>
      <c r="C17" s="112">
        <v>6300</v>
      </c>
      <c r="D17" s="144" t="s">
        <v>639</v>
      </c>
      <c r="E17" s="224">
        <v>0</v>
      </c>
      <c r="F17" s="224"/>
      <c r="G17" s="224"/>
    </row>
    <row r="18" spans="1:7" ht="12.75" hidden="1">
      <c r="A18" s="140"/>
      <c r="B18" s="143" t="s">
        <v>355</v>
      </c>
      <c r="C18" s="112"/>
      <c r="D18" s="144" t="s">
        <v>356</v>
      </c>
      <c r="E18" s="224">
        <f>SUM(E19:E22)</f>
        <v>0</v>
      </c>
      <c r="F18" s="224">
        <f>SUM(F19:F22)</f>
        <v>0</v>
      </c>
      <c r="G18" s="224">
        <f>SUM(G19:G22)</f>
        <v>0</v>
      </c>
    </row>
    <row r="19" spans="1:7" ht="51" hidden="1">
      <c r="A19" s="140"/>
      <c r="B19" s="143"/>
      <c r="C19" s="112">
        <v>6330</v>
      </c>
      <c r="D19" s="144" t="s">
        <v>522</v>
      </c>
      <c r="E19" s="224">
        <v>0</v>
      </c>
      <c r="F19" s="224">
        <v>0</v>
      </c>
      <c r="G19" s="224"/>
    </row>
    <row r="20" spans="1:7" ht="76.5" hidden="1">
      <c r="A20" s="140"/>
      <c r="B20" s="143"/>
      <c r="C20" s="112">
        <v>6300</v>
      </c>
      <c r="D20" s="144" t="s">
        <v>638</v>
      </c>
      <c r="E20" s="224"/>
      <c r="F20" s="224"/>
      <c r="G20" s="224"/>
    </row>
    <row r="21" spans="1:7" ht="12.75" hidden="1">
      <c r="A21" s="140"/>
      <c r="B21" s="143"/>
      <c r="C21" s="112">
        <v>6300</v>
      </c>
      <c r="D21" s="144"/>
      <c r="E21" s="224"/>
      <c r="F21" s="224"/>
      <c r="G21" s="224"/>
    </row>
    <row r="22" spans="1:7" ht="51" hidden="1">
      <c r="A22" s="140"/>
      <c r="B22" s="143"/>
      <c r="C22" s="112">
        <v>6330</v>
      </c>
      <c r="D22" s="144" t="s">
        <v>522</v>
      </c>
      <c r="E22" s="224">
        <v>0</v>
      </c>
      <c r="F22" s="224">
        <v>0</v>
      </c>
      <c r="G22" s="224"/>
    </row>
    <row r="23" spans="1:7" ht="12.75">
      <c r="A23" s="148" t="s">
        <v>243</v>
      </c>
      <c r="B23" s="143"/>
      <c r="C23" s="112"/>
      <c r="D23" s="181" t="s">
        <v>244</v>
      </c>
      <c r="E23" s="240">
        <f>E24</f>
        <v>140062</v>
      </c>
      <c r="F23" s="240">
        <f>F24</f>
        <v>138262</v>
      </c>
      <c r="G23" s="240">
        <f>G24</f>
        <v>1800</v>
      </c>
    </row>
    <row r="24" spans="1:7" ht="19.5" customHeight="1">
      <c r="A24" s="140"/>
      <c r="B24" s="143" t="s">
        <v>245</v>
      </c>
      <c r="C24" s="112"/>
      <c r="D24" s="113" t="s">
        <v>246</v>
      </c>
      <c r="E24" s="224">
        <f>SUM(E25:E31)</f>
        <v>140062</v>
      </c>
      <c r="F24" s="224">
        <f>SUM(F25:F31)</f>
        <v>138262</v>
      </c>
      <c r="G24" s="224">
        <f>SUM(G25:G31)</f>
        <v>1800</v>
      </c>
    </row>
    <row r="25" spans="1:7" ht="35.25" customHeight="1">
      <c r="A25" s="140"/>
      <c r="B25" s="143"/>
      <c r="C25" s="143" t="s">
        <v>247</v>
      </c>
      <c r="D25" s="146" t="s">
        <v>251</v>
      </c>
      <c r="E25" s="224">
        <v>7762</v>
      </c>
      <c r="F25" s="224">
        <v>7762</v>
      </c>
      <c r="G25" s="224"/>
    </row>
    <row r="26" spans="1:7" ht="19.5" customHeight="1">
      <c r="A26" s="140"/>
      <c r="B26" s="143"/>
      <c r="C26" s="143" t="s">
        <v>248</v>
      </c>
      <c r="D26" s="113" t="s">
        <v>252</v>
      </c>
      <c r="E26" s="224">
        <v>0</v>
      </c>
      <c r="F26" s="224"/>
      <c r="G26" s="224"/>
    </row>
    <row r="27" spans="1:7" ht="78" customHeight="1">
      <c r="A27" s="140"/>
      <c r="B27" s="143"/>
      <c r="C27" s="143" t="s">
        <v>240</v>
      </c>
      <c r="D27" s="146" t="s">
        <v>241</v>
      </c>
      <c r="E27" s="224">
        <v>105000</v>
      </c>
      <c r="F27" s="224">
        <v>105000</v>
      </c>
      <c r="G27" s="224"/>
    </row>
    <row r="28" spans="1:7" ht="78" customHeight="1">
      <c r="A28" s="140"/>
      <c r="B28" s="143"/>
      <c r="C28" s="143" t="s">
        <v>647</v>
      </c>
      <c r="D28" s="146"/>
      <c r="E28" s="224">
        <v>1800</v>
      </c>
      <c r="F28" s="224"/>
      <c r="G28" s="224">
        <v>1800</v>
      </c>
    </row>
    <row r="29" spans="1:7" ht="54.75" customHeight="1" hidden="1">
      <c r="A29" s="140"/>
      <c r="B29" s="143"/>
      <c r="C29" s="143" t="s">
        <v>255</v>
      </c>
      <c r="D29" s="146" t="s">
        <v>516</v>
      </c>
      <c r="E29" s="224">
        <v>0</v>
      </c>
      <c r="F29" s="224"/>
      <c r="G29" s="224"/>
    </row>
    <row r="30" spans="1:7" ht="19.5" customHeight="1">
      <c r="A30" s="140"/>
      <c r="B30" s="143"/>
      <c r="C30" s="143" t="s">
        <v>249</v>
      </c>
      <c r="D30" s="113" t="s">
        <v>253</v>
      </c>
      <c r="E30" s="224">
        <v>25000</v>
      </c>
      <c r="F30" s="224">
        <v>25000</v>
      </c>
      <c r="G30" s="224"/>
    </row>
    <row r="31" spans="1:7" ht="19.5" customHeight="1">
      <c r="A31" s="140"/>
      <c r="B31" s="143"/>
      <c r="C31" s="143" t="s">
        <v>250</v>
      </c>
      <c r="D31" s="113" t="s">
        <v>254</v>
      </c>
      <c r="E31" s="224">
        <v>500</v>
      </c>
      <c r="F31" s="224">
        <v>500</v>
      </c>
      <c r="G31" s="224"/>
    </row>
    <row r="32" spans="1:7" ht="19.5" customHeight="1">
      <c r="A32" s="148" t="s">
        <v>591</v>
      </c>
      <c r="B32" s="154"/>
      <c r="C32" s="154"/>
      <c r="D32" s="165" t="s">
        <v>592</v>
      </c>
      <c r="E32" s="240">
        <f>E33</f>
        <v>4800</v>
      </c>
      <c r="F32" s="240">
        <f>F33</f>
        <v>4800</v>
      </c>
      <c r="G32" s="240"/>
    </row>
    <row r="33" spans="1:7" ht="19.5" customHeight="1">
      <c r="A33" s="140"/>
      <c r="B33" s="143" t="s">
        <v>627</v>
      </c>
      <c r="C33" s="143"/>
      <c r="D33" s="113" t="s">
        <v>628</v>
      </c>
      <c r="E33" s="224">
        <f>SUM(E34:E34)</f>
        <v>4800</v>
      </c>
      <c r="F33" s="224">
        <f>SUM(F34:F34)</f>
        <v>4800</v>
      </c>
      <c r="G33" s="224"/>
    </row>
    <row r="34" spans="1:7" ht="59.25" customHeight="1">
      <c r="A34" s="140"/>
      <c r="B34" s="143"/>
      <c r="C34" s="143" t="s">
        <v>640</v>
      </c>
      <c r="D34" s="146" t="s">
        <v>541</v>
      </c>
      <c r="E34" s="224">
        <v>4800</v>
      </c>
      <c r="F34" s="224">
        <v>4800</v>
      </c>
      <c r="G34" s="224"/>
    </row>
    <row r="35" spans="1:7" ht="19.5" customHeight="1">
      <c r="A35" s="148" t="s">
        <v>256</v>
      </c>
      <c r="B35" s="154"/>
      <c r="C35" s="154"/>
      <c r="D35" s="165" t="s">
        <v>257</v>
      </c>
      <c r="E35" s="240">
        <f>E36+E39</f>
        <v>43818</v>
      </c>
      <c r="F35" s="240">
        <f>F36+F39</f>
        <v>43818</v>
      </c>
      <c r="G35" s="240">
        <f>G36+G39</f>
        <v>0</v>
      </c>
    </row>
    <row r="36" spans="1:7" ht="19.5" customHeight="1">
      <c r="A36" s="140"/>
      <c r="B36" s="143" t="s">
        <v>258</v>
      </c>
      <c r="C36" s="143"/>
      <c r="D36" s="113" t="s">
        <v>259</v>
      </c>
      <c r="E36" s="224">
        <f>SUM(E37:E38)</f>
        <v>39318</v>
      </c>
      <c r="F36" s="224">
        <f>SUM(F37:F38)</f>
        <v>39318</v>
      </c>
      <c r="G36" s="224">
        <f>SUM(G37:G38)</f>
        <v>0</v>
      </c>
    </row>
    <row r="37" spans="1:7" ht="69" customHeight="1">
      <c r="A37" s="140"/>
      <c r="B37" s="143"/>
      <c r="C37" s="143" t="s">
        <v>260</v>
      </c>
      <c r="D37" s="146" t="s">
        <v>261</v>
      </c>
      <c r="E37" s="224">
        <v>39318</v>
      </c>
      <c r="F37" s="224">
        <v>39318</v>
      </c>
      <c r="G37" s="224"/>
    </row>
    <row r="38" spans="1:7" ht="57.75" customHeight="1" hidden="1">
      <c r="A38" s="140"/>
      <c r="B38" s="143"/>
      <c r="C38" s="143" t="s">
        <v>262</v>
      </c>
      <c r="D38" s="146" t="s">
        <v>263</v>
      </c>
      <c r="E38" s="224">
        <v>0</v>
      </c>
      <c r="F38" s="224">
        <v>0</v>
      </c>
      <c r="G38" s="224"/>
    </row>
    <row r="39" spans="1:7" ht="19.5" customHeight="1">
      <c r="A39" s="140"/>
      <c r="B39" s="143" t="s">
        <v>264</v>
      </c>
      <c r="C39" s="143"/>
      <c r="D39" s="113" t="s">
        <v>265</v>
      </c>
      <c r="E39" s="224">
        <f>SUM(E40:E42)</f>
        <v>4500</v>
      </c>
      <c r="F39" s="224">
        <f>SUM(F40:F42)</f>
        <v>4500</v>
      </c>
      <c r="G39" s="224">
        <f>SUM(G40:G42)</f>
        <v>0</v>
      </c>
    </row>
    <row r="40" spans="1:7" ht="19.5" customHeight="1">
      <c r="A40" s="140"/>
      <c r="B40" s="143"/>
      <c r="C40" s="143" t="s">
        <v>248</v>
      </c>
      <c r="D40" s="113" t="s">
        <v>252</v>
      </c>
      <c r="E40" s="224">
        <v>3500</v>
      </c>
      <c r="F40" s="224">
        <v>3500</v>
      </c>
      <c r="G40" s="224"/>
    </row>
    <row r="41" spans="1:7" ht="19.5" customHeight="1" hidden="1">
      <c r="A41" s="140"/>
      <c r="B41" s="143"/>
      <c r="C41" s="143" t="s">
        <v>249</v>
      </c>
      <c r="D41" s="113" t="s">
        <v>253</v>
      </c>
      <c r="E41" s="224"/>
      <c r="F41" s="224"/>
      <c r="G41" s="224"/>
    </row>
    <row r="42" spans="1:7" ht="19.5" customHeight="1">
      <c r="A42" s="140"/>
      <c r="B42" s="143"/>
      <c r="C42" s="143" t="s">
        <v>266</v>
      </c>
      <c r="D42" s="113" t="s">
        <v>267</v>
      </c>
      <c r="E42" s="224">
        <v>1000</v>
      </c>
      <c r="F42" s="224">
        <v>1000</v>
      </c>
      <c r="G42" s="224"/>
    </row>
    <row r="43" spans="1:7" ht="19.5" customHeight="1" hidden="1">
      <c r="A43" s="140"/>
      <c r="B43" s="143"/>
      <c r="C43" s="143"/>
      <c r="D43" s="113"/>
      <c r="E43" s="224"/>
      <c r="F43" s="224"/>
      <c r="G43" s="224"/>
    </row>
    <row r="44" spans="1:7" ht="19.5" customHeight="1" hidden="1">
      <c r="A44" s="140"/>
      <c r="B44" s="143"/>
      <c r="C44" s="143"/>
      <c r="D44" s="113"/>
      <c r="E44" s="224"/>
      <c r="F44" s="224"/>
      <c r="G44" s="224"/>
    </row>
    <row r="45" spans="1:7" ht="41.25" customHeight="1">
      <c r="A45" s="148" t="s">
        <v>268</v>
      </c>
      <c r="B45" s="154"/>
      <c r="C45" s="154"/>
      <c r="D45" s="147" t="s">
        <v>269</v>
      </c>
      <c r="E45" s="240">
        <f>E46</f>
        <v>1074</v>
      </c>
      <c r="F45" s="240">
        <f>F46</f>
        <v>1074</v>
      </c>
      <c r="G45" s="240">
        <f>G46</f>
        <v>0</v>
      </c>
    </row>
    <row r="46" spans="1:7" ht="44.25" customHeight="1">
      <c r="A46" s="140"/>
      <c r="B46" s="143" t="s">
        <v>270</v>
      </c>
      <c r="C46" s="143"/>
      <c r="D46" s="146" t="s">
        <v>688</v>
      </c>
      <c r="E46" s="224">
        <f>SUM(E47)</f>
        <v>1074</v>
      </c>
      <c r="F46" s="224">
        <f>SUM(F47)</f>
        <v>1074</v>
      </c>
      <c r="G46" s="224">
        <f>SUM(G47)</f>
        <v>0</v>
      </c>
    </row>
    <row r="47" spans="1:7" ht="66" customHeight="1">
      <c r="A47" s="140"/>
      <c r="B47" s="143"/>
      <c r="C47" s="143" t="s">
        <v>260</v>
      </c>
      <c r="D47" s="146" t="s">
        <v>261</v>
      </c>
      <c r="E47" s="224">
        <v>1074</v>
      </c>
      <c r="F47" s="224">
        <v>1074</v>
      </c>
      <c r="G47" s="224"/>
    </row>
    <row r="48" spans="1:7" ht="37.5" customHeight="1" hidden="1">
      <c r="A48" s="148" t="s">
        <v>641</v>
      </c>
      <c r="B48" s="154"/>
      <c r="C48" s="154"/>
      <c r="D48" s="147" t="s">
        <v>643</v>
      </c>
      <c r="E48" s="240">
        <f>E49</f>
        <v>0</v>
      </c>
      <c r="F48" s="240">
        <f>F49</f>
        <v>0</v>
      </c>
      <c r="G48" s="240"/>
    </row>
    <row r="49" spans="1:7" ht="66" customHeight="1" hidden="1">
      <c r="A49" s="140"/>
      <c r="B49" s="143" t="s">
        <v>642</v>
      </c>
      <c r="C49" s="143"/>
      <c r="D49" s="146" t="s">
        <v>644</v>
      </c>
      <c r="E49" s="224">
        <f>E50</f>
        <v>0</v>
      </c>
      <c r="F49" s="224">
        <f>F50</f>
        <v>0</v>
      </c>
      <c r="G49" s="224"/>
    </row>
    <row r="50" spans="1:7" ht="66" customHeight="1" hidden="1">
      <c r="A50" s="140"/>
      <c r="B50" s="143"/>
      <c r="C50" s="143" t="s">
        <v>260</v>
      </c>
      <c r="D50" s="146" t="s">
        <v>261</v>
      </c>
      <c r="E50" s="224">
        <v>0</v>
      </c>
      <c r="F50" s="224">
        <v>0</v>
      </c>
      <c r="G50" s="224"/>
    </row>
    <row r="51" spans="1:7" ht="27.75" customHeight="1" hidden="1">
      <c r="A51" s="148" t="s">
        <v>271</v>
      </c>
      <c r="B51" s="154"/>
      <c r="C51" s="154"/>
      <c r="D51" s="147" t="s">
        <v>272</v>
      </c>
      <c r="E51" s="240">
        <f>E52</f>
        <v>0</v>
      </c>
      <c r="F51" s="240">
        <f>F52</f>
        <v>0</v>
      </c>
      <c r="G51" s="240">
        <f>G52</f>
        <v>0</v>
      </c>
    </row>
    <row r="52" spans="1:7" ht="22.5" customHeight="1" hidden="1">
      <c r="A52" s="140"/>
      <c r="B52" s="143" t="s">
        <v>273</v>
      </c>
      <c r="C52" s="143"/>
      <c r="D52" s="146" t="s">
        <v>274</v>
      </c>
      <c r="E52" s="224">
        <f>SUM(E53)</f>
        <v>0</v>
      </c>
      <c r="F52" s="224">
        <f>SUM(F53)</f>
        <v>0</v>
      </c>
      <c r="G52" s="224">
        <f>SUM(G53)</f>
        <v>0</v>
      </c>
    </row>
    <row r="53" spans="1:7" ht="67.5" customHeight="1" hidden="1">
      <c r="A53" s="140"/>
      <c r="B53" s="143"/>
      <c r="C53" s="143" t="s">
        <v>260</v>
      </c>
      <c r="D53" s="146" t="s">
        <v>261</v>
      </c>
      <c r="E53" s="224">
        <v>0</v>
      </c>
      <c r="F53" s="224">
        <v>0</v>
      </c>
      <c r="G53" s="224"/>
    </row>
    <row r="54" spans="1:7" ht="56.25" customHeight="1">
      <c r="A54" s="148" t="s">
        <v>275</v>
      </c>
      <c r="B54" s="143"/>
      <c r="C54" s="154"/>
      <c r="D54" s="147" t="s">
        <v>276</v>
      </c>
      <c r="E54" s="240">
        <f>E55+E57+E64+E74+E82</f>
        <v>3728541</v>
      </c>
      <c r="F54" s="240">
        <f>F55+F57+F64+F74+F82</f>
        <v>3728541</v>
      </c>
      <c r="G54" s="240">
        <f>G55+G57+G64+G74+G82</f>
        <v>0</v>
      </c>
    </row>
    <row r="55" spans="1:7" ht="22.5" customHeight="1">
      <c r="A55" s="140"/>
      <c r="B55" s="143" t="s">
        <v>277</v>
      </c>
      <c r="C55" s="143"/>
      <c r="D55" s="146" t="s">
        <v>278</v>
      </c>
      <c r="E55" s="224">
        <f>SUM(E56)</f>
        <v>1500</v>
      </c>
      <c r="F55" s="224">
        <f>SUM(F56)</f>
        <v>1500</v>
      </c>
      <c r="G55" s="224">
        <f>SUM(G56)</f>
        <v>0</v>
      </c>
    </row>
    <row r="56" spans="1:7" ht="42.75" customHeight="1">
      <c r="A56" s="140"/>
      <c r="B56" s="143"/>
      <c r="C56" s="143" t="s">
        <v>279</v>
      </c>
      <c r="D56" s="146" t="s">
        <v>280</v>
      </c>
      <c r="E56" s="224">
        <v>1500</v>
      </c>
      <c r="F56" s="224">
        <v>1500</v>
      </c>
      <c r="G56" s="224"/>
    </row>
    <row r="57" spans="1:7" ht="79.5" customHeight="1">
      <c r="A57" s="140"/>
      <c r="B57" s="143" t="s">
        <v>281</v>
      </c>
      <c r="C57" s="143"/>
      <c r="D57" s="146" t="s">
        <v>282</v>
      </c>
      <c r="E57" s="224">
        <f>SUM(E58:E63)</f>
        <v>507105</v>
      </c>
      <c r="F57" s="224">
        <f>SUM(F58:F63)</f>
        <v>507105</v>
      </c>
      <c r="G57" s="224">
        <f>SUM(G58:G63)</f>
        <v>0</v>
      </c>
    </row>
    <row r="58" spans="1:7" ht="22.5" customHeight="1">
      <c r="A58" s="140"/>
      <c r="B58" s="143"/>
      <c r="C58" s="143" t="s">
        <v>283</v>
      </c>
      <c r="D58" s="146" t="s">
        <v>287</v>
      </c>
      <c r="E58" s="224">
        <v>480000</v>
      </c>
      <c r="F58" s="224">
        <v>480000</v>
      </c>
      <c r="G58" s="224"/>
    </row>
    <row r="59" spans="1:7" ht="22.5" customHeight="1">
      <c r="A59" s="140"/>
      <c r="B59" s="143"/>
      <c r="C59" s="143" t="s">
        <v>284</v>
      </c>
      <c r="D59" s="146" t="s">
        <v>288</v>
      </c>
      <c r="E59" s="224">
        <v>833</v>
      </c>
      <c r="F59" s="224">
        <v>833</v>
      </c>
      <c r="G59" s="224"/>
    </row>
    <row r="60" spans="1:7" ht="22.5" customHeight="1">
      <c r="A60" s="140"/>
      <c r="B60" s="143"/>
      <c r="C60" s="143" t="s">
        <v>285</v>
      </c>
      <c r="D60" s="146" t="s">
        <v>289</v>
      </c>
      <c r="E60" s="224">
        <v>12272</v>
      </c>
      <c r="F60" s="224">
        <v>12272</v>
      </c>
      <c r="G60" s="224"/>
    </row>
    <row r="61" spans="1:7" ht="22.5" customHeight="1" hidden="1">
      <c r="A61" s="140"/>
      <c r="B61" s="143"/>
      <c r="C61" s="143" t="s">
        <v>293</v>
      </c>
      <c r="D61" s="146" t="s">
        <v>294</v>
      </c>
      <c r="E61" s="224">
        <v>0</v>
      </c>
      <c r="F61" s="224">
        <v>0</v>
      </c>
      <c r="G61" s="224"/>
    </row>
    <row r="62" spans="1:7" ht="22.5" customHeight="1">
      <c r="A62" s="140"/>
      <c r="B62" s="143"/>
      <c r="C62" s="143" t="s">
        <v>299</v>
      </c>
      <c r="D62" s="146" t="s">
        <v>300</v>
      </c>
      <c r="E62" s="224">
        <v>4000</v>
      </c>
      <c r="F62" s="224">
        <v>4000</v>
      </c>
      <c r="G62" s="224"/>
    </row>
    <row r="63" spans="1:7" ht="35.25" customHeight="1">
      <c r="A63" s="140"/>
      <c r="B63" s="143"/>
      <c r="C63" s="143" t="s">
        <v>286</v>
      </c>
      <c r="D63" s="146" t="s">
        <v>290</v>
      </c>
      <c r="E63" s="224">
        <v>10000</v>
      </c>
      <c r="F63" s="224">
        <v>10000</v>
      </c>
      <c r="G63" s="224"/>
    </row>
    <row r="64" spans="1:7" ht="55.5" customHeight="1">
      <c r="A64" s="140"/>
      <c r="B64" s="143" t="s">
        <v>291</v>
      </c>
      <c r="C64" s="143"/>
      <c r="D64" s="146" t="s">
        <v>292</v>
      </c>
      <c r="E64" s="224">
        <f>SUM(E65:E73)</f>
        <v>1424215</v>
      </c>
      <c r="F64" s="224">
        <f>SUM(F65:F73)</f>
        <v>1424215</v>
      </c>
      <c r="G64" s="224">
        <f>SUM(G65:G73)</f>
        <v>0</v>
      </c>
    </row>
    <row r="65" spans="1:7" ht="22.5" customHeight="1">
      <c r="A65" s="140"/>
      <c r="B65" s="143"/>
      <c r="C65" s="143" t="s">
        <v>283</v>
      </c>
      <c r="D65" s="146" t="s">
        <v>287</v>
      </c>
      <c r="E65" s="224">
        <v>252720</v>
      </c>
      <c r="F65" s="224">
        <v>252720</v>
      </c>
      <c r="G65" s="224"/>
    </row>
    <row r="66" spans="1:7" ht="22.5" customHeight="1">
      <c r="A66" s="140"/>
      <c r="B66" s="143"/>
      <c r="C66" s="143" t="s">
        <v>284</v>
      </c>
      <c r="D66" s="146" t="s">
        <v>288</v>
      </c>
      <c r="E66" s="224">
        <v>663520</v>
      </c>
      <c r="F66" s="224">
        <v>663520</v>
      </c>
      <c r="G66" s="224"/>
    </row>
    <row r="67" spans="1:7" ht="22.5" customHeight="1">
      <c r="A67" s="140"/>
      <c r="B67" s="143"/>
      <c r="C67" s="143" t="s">
        <v>285</v>
      </c>
      <c r="D67" s="146" t="s">
        <v>289</v>
      </c>
      <c r="E67" s="224">
        <v>78025</v>
      </c>
      <c r="F67" s="224">
        <v>78025</v>
      </c>
      <c r="G67" s="224"/>
    </row>
    <row r="68" spans="1:7" ht="22.5" customHeight="1">
      <c r="A68" s="140"/>
      <c r="B68" s="143"/>
      <c r="C68" s="143" t="s">
        <v>293</v>
      </c>
      <c r="D68" s="146" t="s">
        <v>294</v>
      </c>
      <c r="E68" s="224">
        <v>75850</v>
      </c>
      <c r="F68" s="224">
        <v>75850</v>
      </c>
      <c r="G68" s="224"/>
    </row>
    <row r="69" spans="1:7" ht="22.5" customHeight="1">
      <c r="A69" s="140"/>
      <c r="B69" s="143"/>
      <c r="C69" s="143" t="s">
        <v>295</v>
      </c>
      <c r="D69" s="146" t="s">
        <v>296</v>
      </c>
      <c r="E69" s="224">
        <v>5000</v>
      </c>
      <c r="F69" s="224">
        <v>5000</v>
      </c>
      <c r="G69" s="224"/>
    </row>
    <row r="70" spans="1:7" ht="22.5" customHeight="1">
      <c r="A70" s="140"/>
      <c r="B70" s="143"/>
      <c r="C70" s="143" t="s">
        <v>297</v>
      </c>
      <c r="D70" s="146" t="s">
        <v>298</v>
      </c>
      <c r="E70" s="224">
        <v>6500</v>
      </c>
      <c r="F70" s="224">
        <v>6500</v>
      </c>
      <c r="G70" s="224"/>
    </row>
    <row r="71" spans="1:7" ht="40.5" customHeight="1">
      <c r="A71" s="140"/>
      <c r="C71" s="143" t="s">
        <v>684</v>
      </c>
      <c r="D71" s="243" t="s">
        <v>685</v>
      </c>
      <c r="E71" s="224">
        <v>297600</v>
      </c>
      <c r="F71" s="224">
        <v>297600</v>
      </c>
      <c r="G71" s="224"/>
    </row>
    <row r="72" spans="1:7" ht="22.5" customHeight="1">
      <c r="A72" s="140"/>
      <c r="B72" s="143"/>
      <c r="C72" s="143" t="s">
        <v>299</v>
      </c>
      <c r="D72" s="146" t="s">
        <v>300</v>
      </c>
      <c r="E72" s="224">
        <v>40000</v>
      </c>
      <c r="F72" s="224">
        <v>40000</v>
      </c>
      <c r="G72" s="224"/>
    </row>
    <row r="73" spans="1:7" ht="27" customHeight="1">
      <c r="A73" s="140"/>
      <c r="B73" s="143"/>
      <c r="C73" s="143" t="s">
        <v>286</v>
      </c>
      <c r="D73" s="146" t="s">
        <v>290</v>
      </c>
      <c r="E73" s="224">
        <v>5000</v>
      </c>
      <c r="F73" s="224">
        <v>5000</v>
      </c>
      <c r="G73" s="224"/>
    </row>
    <row r="74" spans="1:7" ht="40.5" customHeight="1">
      <c r="A74" s="140"/>
      <c r="B74" s="143" t="s">
        <v>301</v>
      </c>
      <c r="C74" s="143"/>
      <c r="D74" s="146" t="s">
        <v>507</v>
      </c>
      <c r="E74" s="224">
        <f>SUM(E75:E81)</f>
        <v>63031</v>
      </c>
      <c r="F74" s="224">
        <f>SUM(F75:F81)</f>
        <v>63031</v>
      </c>
      <c r="G74" s="224">
        <f>SUM(G75:G81)</f>
        <v>0</v>
      </c>
    </row>
    <row r="75" spans="1:7" ht="22.5" customHeight="1" hidden="1">
      <c r="A75" s="140"/>
      <c r="B75" s="143"/>
      <c r="C75" s="143" t="s">
        <v>302</v>
      </c>
      <c r="D75" s="146" t="s">
        <v>506</v>
      </c>
      <c r="E75" s="224">
        <v>0</v>
      </c>
      <c r="F75" s="224">
        <v>0</v>
      </c>
      <c r="G75" s="224"/>
    </row>
    <row r="76" spans="1:7" ht="22.5" customHeight="1">
      <c r="A76" s="140"/>
      <c r="B76" s="143"/>
      <c r="C76" s="143" t="s">
        <v>303</v>
      </c>
      <c r="D76" s="146" t="s">
        <v>306</v>
      </c>
      <c r="E76" s="224">
        <v>20000</v>
      </c>
      <c r="F76" s="224">
        <v>20000</v>
      </c>
      <c r="G76" s="224"/>
    </row>
    <row r="77" spans="1:7" ht="22.5" customHeight="1">
      <c r="A77" s="140"/>
      <c r="B77" s="143"/>
      <c r="C77" s="143" t="s">
        <v>304</v>
      </c>
      <c r="D77" s="146" t="s">
        <v>307</v>
      </c>
      <c r="E77" s="224">
        <v>1944</v>
      </c>
      <c r="F77" s="224">
        <v>1944</v>
      </c>
      <c r="G77" s="224"/>
    </row>
    <row r="78" spans="1:7" ht="24.75" customHeight="1">
      <c r="A78" s="140"/>
      <c r="B78" s="143"/>
      <c r="C78" s="143" t="s">
        <v>305</v>
      </c>
      <c r="D78" s="146" t="s">
        <v>308</v>
      </c>
      <c r="E78" s="224">
        <v>37275</v>
      </c>
      <c r="F78" s="224">
        <v>37275</v>
      </c>
      <c r="G78" s="224"/>
    </row>
    <row r="79" spans="1:7" ht="36.75" customHeight="1" hidden="1">
      <c r="A79" s="140"/>
      <c r="B79" s="143"/>
      <c r="C79" s="143"/>
      <c r="D79" s="146"/>
      <c r="E79" s="146"/>
      <c r="F79" s="224"/>
      <c r="G79" s="224"/>
    </row>
    <row r="80" spans="1:7" ht="41.25" customHeight="1">
      <c r="A80" s="140"/>
      <c r="B80" s="143"/>
      <c r="C80" s="143" t="s">
        <v>684</v>
      </c>
      <c r="D80" s="146" t="s">
        <v>685</v>
      </c>
      <c r="E80" s="224">
        <v>3812</v>
      </c>
      <c r="F80" s="224">
        <v>3812</v>
      </c>
      <c r="G80" s="224"/>
    </row>
    <row r="81" spans="1:7" ht="25.5" customHeight="1" hidden="1">
      <c r="A81" s="140"/>
      <c r="B81" s="143"/>
      <c r="C81" s="143" t="s">
        <v>286</v>
      </c>
      <c r="D81" s="146" t="s">
        <v>290</v>
      </c>
      <c r="E81" s="224"/>
      <c r="F81" s="224"/>
      <c r="G81" s="224"/>
    </row>
    <row r="82" spans="1:7" ht="27" customHeight="1">
      <c r="A82" s="140"/>
      <c r="B82" s="143" t="s">
        <v>309</v>
      </c>
      <c r="C82" s="143"/>
      <c r="D82" s="146" t="s">
        <v>310</v>
      </c>
      <c r="E82" s="224">
        <f>SUM(E83:E84)</f>
        <v>1732690</v>
      </c>
      <c r="F82" s="224">
        <f>SUM(F83:F84)</f>
        <v>1732690</v>
      </c>
      <c r="G82" s="224">
        <f>SUM(G83:G84)</f>
        <v>0</v>
      </c>
    </row>
    <row r="83" spans="1:7" ht="22.5" customHeight="1">
      <c r="A83" s="140"/>
      <c r="B83" s="143"/>
      <c r="C83" s="143" t="s">
        <v>311</v>
      </c>
      <c r="D83" s="146" t="s">
        <v>313</v>
      </c>
      <c r="E83" s="224">
        <v>1730690</v>
      </c>
      <c r="F83" s="224">
        <v>1730690</v>
      </c>
      <c r="G83" s="224"/>
    </row>
    <row r="84" spans="1:7" ht="22.5" customHeight="1">
      <c r="A84" s="140"/>
      <c r="B84" s="143"/>
      <c r="C84" s="143" t="s">
        <v>312</v>
      </c>
      <c r="D84" s="146" t="s">
        <v>314</v>
      </c>
      <c r="E84" s="224">
        <v>2000</v>
      </c>
      <c r="F84" s="224">
        <v>2000</v>
      </c>
      <c r="G84" s="224"/>
    </row>
    <row r="85" spans="1:7" ht="22.5" customHeight="1">
      <c r="A85" s="148" t="s">
        <v>315</v>
      </c>
      <c r="B85" s="154"/>
      <c r="C85" s="154"/>
      <c r="D85" s="147" t="s">
        <v>316</v>
      </c>
      <c r="E85" s="240">
        <f>E86+E88+E90+E92</f>
        <v>8498781</v>
      </c>
      <c r="F85" s="240">
        <f>F86+F88+F90+F92</f>
        <v>8498781</v>
      </c>
      <c r="G85" s="240">
        <f>G86+G88+G90</f>
        <v>0</v>
      </c>
    </row>
    <row r="86" spans="1:7" ht="27" customHeight="1">
      <c r="A86" s="140"/>
      <c r="B86" s="143" t="s">
        <v>317</v>
      </c>
      <c r="C86" s="143"/>
      <c r="D86" s="146" t="s">
        <v>318</v>
      </c>
      <c r="E86" s="224">
        <f>E87</f>
        <v>4890298</v>
      </c>
      <c r="F86" s="224">
        <f>F87</f>
        <v>4890298</v>
      </c>
      <c r="G86" s="224">
        <f>SUM(G87)</f>
        <v>0</v>
      </c>
    </row>
    <row r="87" spans="1:7" ht="22.5" customHeight="1">
      <c r="A87" s="140"/>
      <c r="B87" s="143"/>
      <c r="C87" s="143" t="s">
        <v>319</v>
      </c>
      <c r="D87" s="146" t="s">
        <v>320</v>
      </c>
      <c r="E87" s="224">
        <v>4890298</v>
      </c>
      <c r="F87" s="224">
        <v>4890298</v>
      </c>
      <c r="G87" s="224"/>
    </row>
    <row r="88" spans="1:7" ht="27" customHeight="1">
      <c r="A88" s="140"/>
      <c r="B88" s="143" t="s">
        <v>321</v>
      </c>
      <c r="C88" s="143"/>
      <c r="D88" s="146" t="s">
        <v>322</v>
      </c>
      <c r="E88" s="224">
        <f>SUM(E89)</f>
        <v>3584011</v>
      </c>
      <c r="F88" s="224">
        <f>SUM(F89)</f>
        <v>3584011</v>
      </c>
      <c r="G88" s="224">
        <f>SUM(G89)</f>
        <v>0</v>
      </c>
    </row>
    <row r="89" spans="1:7" ht="22.5" customHeight="1">
      <c r="A89" s="140"/>
      <c r="B89" s="143"/>
      <c r="C89" s="143" t="s">
        <v>319</v>
      </c>
      <c r="D89" s="146" t="s">
        <v>323</v>
      </c>
      <c r="E89" s="224">
        <v>3584011</v>
      </c>
      <c r="F89" s="224">
        <v>3584011</v>
      </c>
      <c r="G89" s="224"/>
    </row>
    <row r="90" spans="1:7" ht="22.5" customHeight="1">
      <c r="A90" s="140"/>
      <c r="B90" s="143" t="s">
        <v>324</v>
      </c>
      <c r="C90" s="143"/>
      <c r="D90" s="146" t="s">
        <v>325</v>
      </c>
      <c r="E90" s="224">
        <f>SUM(E91)</f>
        <v>10000</v>
      </c>
      <c r="F90" s="224">
        <f>SUM(F91)</f>
        <v>10000</v>
      </c>
      <c r="G90" s="224">
        <f>SUM(G91)</f>
        <v>0</v>
      </c>
    </row>
    <row r="91" spans="1:7" ht="22.5" customHeight="1">
      <c r="A91" s="140"/>
      <c r="B91" s="143"/>
      <c r="C91" s="143" t="s">
        <v>250</v>
      </c>
      <c r="D91" s="146" t="s">
        <v>254</v>
      </c>
      <c r="E91" s="224">
        <v>10000</v>
      </c>
      <c r="F91" s="224">
        <v>10000</v>
      </c>
      <c r="G91" s="224"/>
    </row>
    <row r="92" spans="1:7" ht="26.25" customHeight="1">
      <c r="A92" s="140"/>
      <c r="B92" s="143" t="s">
        <v>519</v>
      </c>
      <c r="C92" s="143"/>
      <c r="D92" s="146" t="s">
        <v>520</v>
      </c>
      <c r="E92" s="224">
        <f>SUM(E93)</f>
        <v>14472</v>
      </c>
      <c r="F92" s="224">
        <f>SUM(F93)</f>
        <v>14472</v>
      </c>
      <c r="G92" s="224"/>
    </row>
    <row r="93" spans="1:7" ht="22.5" customHeight="1">
      <c r="A93" s="140"/>
      <c r="B93" s="143"/>
      <c r="C93" s="143" t="s">
        <v>319</v>
      </c>
      <c r="D93" s="146" t="s">
        <v>323</v>
      </c>
      <c r="E93" s="224">
        <v>14472</v>
      </c>
      <c r="F93" s="224">
        <v>14472</v>
      </c>
      <c r="G93" s="224"/>
    </row>
    <row r="94" spans="1:7" ht="22.5" customHeight="1">
      <c r="A94" s="148" t="s">
        <v>326</v>
      </c>
      <c r="B94" s="154"/>
      <c r="C94" s="154"/>
      <c r="D94" s="147" t="s">
        <v>327</v>
      </c>
      <c r="E94" s="240">
        <f>E95+E97+E99+E101</f>
        <v>256630</v>
      </c>
      <c r="F94" s="240">
        <f>F95+F97+F99+F101</f>
        <v>256630</v>
      </c>
      <c r="G94" s="240">
        <f>G95+G97+G99+G101</f>
        <v>0</v>
      </c>
    </row>
    <row r="95" spans="1:7" ht="22.5" customHeight="1">
      <c r="A95" s="140"/>
      <c r="B95" s="143" t="s">
        <v>328</v>
      </c>
      <c r="C95" s="143"/>
      <c r="D95" s="146" t="s">
        <v>329</v>
      </c>
      <c r="E95" s="224">
        <f>SUM(E96)</f>
        <v>2000</v>
      </c>
      <c r="F95" s="224">
        <f>SUM(F96)</f>
        <v>2000</v>
      </c>
      <c r="G95" s="224">
        <f>SUM(G96)</f>
        <v>0</v>
      </c>
    </row>
    <row r="96" spans="1:7" ht="22.5" customHeight="1">
      <c r="A96" s="140"/>
      <c r="B96" s="143"/>
      <c r="C96" s="143" t="s">
        <v>250</v>
      </c>
      <c r="D96" s="146" t="s">
        <v>254</v>
      </c>
      <c r="E96" s="224">
        <v>2000</v>
      </c>
      <c r="F96" s="224">
        <v>2000</v>
      </c>
      <c r="G96" s="224"/>
    </row>
    <row r="97" spans="1:7" ht="22.5" customHeight="1">
      <c r="A97" s="140"/>
      <c r="B97" s="143" t="s">
        <v>330</v>
      </c>
      <c r="C97" s="143"/>
      <c r="D97" s="146" t="s">
        <v>331</v>
      </c>
      <c r="E97" s="224">
        <f>SUM(E98)</f>
        <v>25000</v>
      </c>
      <c r="F97" s="224">
        <f>SUM(F98)</f>
        <v>25000</v>
      </c>
      <c r="G97" s="224">
        <f>SUM(G98)</f>
        <v>0</v>
      </c>
    </row>
    <row r="98" spans="1:7" ht="22.5" customHeight="1">
      <c r="A98" s="140"/>
      <c r="B98" s="143"/>
      <c r="C98" s="143" t="s">
        <v>249</v>
      </c>
      <c r="D98" s="146" t="s">
        <v>253</v>
      </c>
      <c r="E98" s="224">
        <v>25000</v>
      </c>
      <c r="F98" s="224">
        <v>25000</v>
      </c>
      <c r="G98" s="224"/>
    </row>
    <row r="99" spans="1:7" ht="22.5" customHeight="1">
      <c r="A99" s="140"/>
      <c r="B99" s="143" t="s">
        <v>496</v>
      </c>
      <c r="C99" s="143"/>
      <c r="D99" s="146" t="s">
        <v>497</v>
      </c>
      <c r="E99" s="224">
        <f>SUM(E100)</f>
        <v>200000</v>
      </c>
      <c r="F99" s="224">
        <f>SUM(F100)</f>
        <v>200000</v>
      </c>
      <c r="G99" s="224">
        <f>SUM(G100)</f>
        <v>0</v>
      </c>
    </row>
    <row r="100" spans="1:7" ht="42" customHeight="1">
      <c r="A100" s="140"/>
      <c r="B100" s="143"/>
      <c r="C100" s="143" t="s">
        <v>249</v>
      </c>
      <c r="D100" s="146" t="s">
        <v>253</v>
      </c>
      <c r="E100" s="224">
        <v>200000</v>
      </c>
      <c r="F100" s="224">
        <v>200000</v>
      </c>
      <c r="G100" s="224"/>
    </row>
    <row r="101" spans="1:7" ht="42" customHeight="1">
      <c r="A101" s="140"/>
      <c r="B101" s="143" t="s">
        <v>332</v>
      </c>
      <c r="C101" s="143"/>
      <c r="D101" s="146" t="s">
        <v>235</v>
      </c>
      <c r="E101" s="224">
        <f>SUM(E102:E103)</f>
        <v>29630</v>
      </c>
      <c r="F101" s="224">
        <f>SUM(F102:F103)</f>
        <v>29630</v>
      </c>
      <c r="G101" s="224">
        <f>SUM(G102:G103)</f>
        <v>0</v>
      </c>
    </row>
    <row r="102" spans="1:7" ht="78.75" customHeight="1">
      <c r="A102" s="140"/>
      <c r="B102" s="143"/>
      <c r="C102" s="143" t="s">
        <v>652</v>
      </c>
      <c r="D102" s="146" t="s">
        <v>682</v>
      </c>
      <c r="E102" s="224">
        <v>25185.5</v>
      </c>
      <c r="F102" s="224">
        <v>25185.5</v>
      </c>
      <c r="G102" s="224"/>
    </row>
    <row r="103" spans="1:7" ht="81" customHeight="1">
      <c r="A103" s="140"/>
      <c r="B103" s="143"/>
      <c r="C103" s="143" t="s">
        <v>653</v>
      </c>
      <c r="D103" s="146" t="s">
        <v>682</v>
      </c>
      <c r="E103" s="224">
        <v>4444.5</v>
      </c>
      <c r="F103" s="224">
        <v>4444.5</v>
      </c>
      <c r="G103" s="224"/>
    </row>
    <row r="104" spans="1:7" ht="22.5" customHeight="1">
      <c r="A104" s="148" t="s">
        <v>335</v>
      </c>
      <c r="B104" s="154"/>
      <c r="C104" s="154"/>
      <c r="D104" s="147" t="s">
        <v>336</v>
      </c>
      <c r="E104" s="240">
        <f>E107+E109+E112+E117+E121+E123+E115</f>
        <v>2257600</v>
      </c>
      <c r="F104" s="240">
        <f>F107+F109+F112+F117+F121+F123+F115</f>
        <v>2257600</v>
      </c>
      <c r="G104" s="240">
        <f>G107+G109+G112+G117+G121+G123</f>
        <v>0</v>
      </c>
    </row>
    <row r="105" spans="1:7" ht="22.5" customHeight="1" hidden="1">
      <c r="A105" s="148"/>
      <c r="B105" s="154" t="s">
        <v>648</v>
      </c>
      <c r="C105" s="154"/>
      <c r="D105" s="147"/>
      <c r="E105" s="240"/>
      <c r="F105" s="240"/>
      <c r="G105" s="240"/>
    </row>
    <row r="106" spans="1:7" ht="48" customHeight="1" hidden="1">
      <c r="A106" s="148"/>
      <c r="B106" s="154"/>
      <c r="C106" s="154" t="s">
        <v>333</v>
      </c>
      <c r="D106" s="222" t="s">
        <v>334</v>
      </c>
      <c r="E106" s="240">
        <v>0</v>
      </c>
      <c r="F106" s="240">
        <v>0</v>
      </c>
      <c r="G106" s="240"/>
    </row>
    <row r="107" spans="1:7" ht="52.5" customHeight="1">
      <c r="A107" s="140"/>
      <c r="B107" s="143" t="s">
        <v>337</v>
      </c>
      <c r="C107" s="143"/>
      <c r="D107" s="146" t="s">
        <v>530</v>
      </c>
      <c r="E107" s="224">
        <f>E108</f>
        <v>1960000</v>
      </c>
      <c r="F107" s="224">
        <f>F108</f>
        <v>1960000</v>
      </c>
      <c r="G107" s="224">
        <f>SUM(G108)</f>
        <v>0</v>
      </c>
    </row>
    <row r="108" spans="1:7" ht="63.75" customHeight="1">
      <c r="A108" s="140"/>
      <c r="B108" s="143"/>
      <c r="C108" s="143" t="s">
        <v>260</v>
      </c>
      <c r="D108" s="146" t="s">
        <v>261</v>
      </c>
      <c r="E108" s="224">
        <v>1960000</v>
      </c>
      <c r="F108" s="224">
        <v>1960000</v>
      </c>
      <c r="G108" s="224"/>
    </row>
    <row r="109" spans="1:7" ht="76.5" customHeight="1">
      <c r="A109" s="140"/>
      <c r="B109" s="143" t="s">
        <v>338</v>
      </c>
      <c r="C109" s="143"/>
      <c r="D109" s="146" t="s">
        <v>531</v>
      </c>
      <c r="E109" s="224">
        <f>SUM(E110:E111)</f>
        <v>12500</v>
      </c>
      <c r="F109" s="224">
        <f>SUM(F110:F111)</f>
        <v>12500</v>
      </c>
      <c r="G109" s="224">
        <f>SUM(G110:G111)</f>
        <v>0</v>
      </c>
    </row>
    <row r="110" spans="1:7" ht="66" customHeight="1">
      <c r="A110" s="140"/>
      <c r="B110" s="143"/>
      <c r="C110" s="143" t="s">
        <v>260</v>
      </c>
      <c r="D110" s="146" t="s">
        <v>261</v>
      </c>
      <c r="E110" s="224">
        <v>2700</v>
      </c>
      <c r="F110" s="224">
        <v>2700</v>
      </c>
      <c r="G110" s="224"/>
    </row>
    <row r="111" spans="1:7" ht="66" customHeight="1">
      <c r="A111" s="140"/>
      <c r="B111" s="143"/>
      <c r="C111" s="143" t="s">
        <v>333</v>
      </c>
      <c r="D111" s="146" t="s">
        <v>334</v>
      </c>
      <c r="E111" s="224">
        <v>9800</v>
      </c>
      <c r="F111" s="224">
        <v>9800</v>
      </c>
      <c r="G111" s="224"/>
    </row>
    <row r="112" spans="1:7" ht="29.25" customHeight="1">
      <c r="A112" s="140"/>
      <c r="B112" s="143" t="s">
        <v>339</v>
      </c>
      <c r="C112" s="143"/>
      <c r="D112" s="146" t="s">
        <v>344</v>
      </c>
      <c r="E112" s="224">
        <f>SUM(E113:E114)</f>
        <v>25000</v>
      </c>
      <c r="F112" s="224">
        <f>SUM(F113:F114)</f>
        <v>25000</v>
      </c>
      <c r="G112" s="224">
        <f>SUM(G113:G114)</f>
        <v>0</v>
      </c>
    </row>
    <row r="113" spans="1:7" ht="64.5" customHeight="1" hidden="1">
      <c r="A113" s="140"/>
      <c r="B113" s="143"/>
      <c r="C113" s="143" t="s">
        <v>260</v>
      </c>
      <c r="D113" s="146" t="s">
        <v>261</v>
      </c>
      <c r="E113" s="224">
        <v>0</v>
      </c>
      <c r="F113" s="224">
        <v>0</v>
      </c>
      <c r="G113" s="224"/>
    </row>
    <row r="114" spans="1:7" ht="39" customHeight="1">
      <c r="A114" s="140"/>
      <c r="B114" s="143"/>
      <c r="C114" s="143" t="s">
        <v>333</v>
      </c>
      <c r="D114" s="146" t="s">
        <v>334</v>
      </c>
      <c r="E114" s="224">
        <v>25000</v>
      </c>
      <c r="F114" s="224">
        <v>25000</v>
      </c>
      <c r="G114" s="224"/>
    </row>
    <row r="115" spans="1:7" ht="39" customHeight="1">
      <c r="A115" s="140"/>
      <c r="B115" s="143" t="s">
        <v>585</v>
      </c>
      <c r="C115" s="143"/>
      <c r="D115" s="146" t="s">
        <v>586</v>
      </c>
      <c r="E115" s="224">
        <f>E116</f>
        <v>102000</v>
      </c>
      <c r="F115" s="224">
        <f>F116</f>
        <v>102000</v>
      </c>
      <c r="G115" s="224">
        <f>G116</f>
        <v>0</v>
      </c>
    </row>
    <row r="116" spans="1:7" ht="39" customHeight="1">
      <c r="A116" s="140"/>
      <c r="B116" s="143"/>
      <c r="C116" s="143" t="s">
        <v>333</v>
      </c>
      <c r="D116" s="146" t="s">
        <v>334</v>
      </c>
      <c r="E116" s="224">
        <v>102000</v>
      </c>
      <c r="F116" s="224">
        <v>102000</v>
      </c>
      <c r="G116" s="224"/>
    </row>
    <row r="117" spans="1:7" ht="22.5" customHeight="1">
      <c r="A117" s="140"/>
      <c r="B117" s="143" t="s">
        <v>340</v>
      </c>
      <c r="C117" s="143"/>
      <c r="D117" s="146" t="s">
        <v>345</v>
      </c>
      <c r="E117" s="224">
        <f>SUM(E118:E120)</f>
        <v>103100</v>
      </c>
      <c r="F117" s="224">
        <f>SUM(F118:F120)</f>
        <v>103100</v>
      </c>
      <c r="G117" s="224">
        <f>SUM(G118:G120)</f>
        <v>0</v>
      </c>
    </row>
    <row r="118" spans="1:7" ht="44.25" customHeight="1">
      <c r="A118" s="140"/>
      <c r="B118" s="143"/>
      <c r="C118" s="143" t="s">
        <v>333</v>
      </c>
      <c r="D118" s="146" t="s">
        <v>334</v>
      </c>
      <c r="E118" s="224">
        <v>101900</v>
      </c>
      <c r="F118" s="224">
        <v>101900</v>
      </c>
      <c r="G118" s="224" t="s">
        <v>50</v>
      </c>
    </row>
    <row r="119" spans="1:7" ht="22.5" customHeight="1" hidden="1">
      <c r="A119" s="140"/>
      <c r="B119" s="143"/>
      <c r="C119" s="143" t="s">
        <v>249</v>
      </c>
      <c r="D119" s="146" t="s">
        <v>253</v>
      </c>
      <c r="E119" s="224"/>
      <c r="F119" s="224"/>
      <c r="G119" s="224"/>
    </row>
    <row r="120" spans="1:7" ht="22.5" customHeight="1">
      <c r="A120" s="140"/>
      <c r="B120" s="143"/>
      <c r="C120" s="143" t="s">
        <v>250</v>
      </c>
      <c r="D120" s="146" t="s">
        <v>343</v>
      </c>
      <c r="E120" s="224">
        <v>1200</v>
      </c>
      <c r="F120" s="224">
        <v>1200</v>
      </c>
      <c r="G120" s="224"/>
    </row>
    <row r="121" spans="1:7" ht="34.5" customHeight="1">
      <c r="A121" s="140"/>
      <c r="B121" s="143" t="s">
        <v>341</v>
      </c>
      <c r="C121" s="143"/>
      <c r="D121" s="146" t="s">
        <v>346</v>
      </c>
      <c r="E121" s="224">
        <f>SUM(E122)</f>
        <v>10000</v>
      </c>
      <c r="F121" s="224">
        <f>SUM(F122)</f>
        <v>10000</v>
      </c>
      <c r="G121" s="224">
        <f>SUM(G122)</f>
        <v>0</v>
      </c>
    </row>
    <row r="122" spans="1:7" ht="61.5" customHeight="1">
      <c r="A122" s="140"/>
      <c r="B122" s="143"/>
      <c r="C122" s="143" t="s">
        <v>260</v>
      </c>
      <c r="D122" s="146" t="s">
        <v>261</v>
      </c>
      <c r="E122" s="224">
        <v>10000</v>
      </c>
      <c r="F122" s="224">
        <v>10000</v>
      </c>
      <c r="G122" s="224"/>
    </row>
    <row r="123" spans="1:7" ht="22.5" customHeight="1">
      <c r="A123" s="140"/>
      <c r="B123" s="143" t="s">
        <v>342</v>
      </c>
      <c r="C123" s="143"/>
      <c r="D123" s="146" t="s">
        <v>347</v>
      </c>
      <c r="E123" s="224">
        <f>SUM(E124:E125)</f>
        <v>45000</v>
      </c>
      <c r="F123" s="224">
        <f>SUM(F124:F125)</f>
        <v>45000</v>
      </c>
      <c r="G123" s="224">
        <f>SUM(G124)</f>
        <v>0</v>
      </c>
    </row>
    <row r="124" spans="1:7" ht="52.5" customHeight="1">
      <c r="A124" s="140"/>
      <c r="B124" s="143"/>
      <c r="C124" s="143" t="s">
        <v>333</v>
      </c>
      <c r="D124" s="146" t="s">
        <v>334</v>
      </c>
      <c r="E124" s="224">
        <v>45000</v>
      </c>
      <c r="F124" s="224">
        <v>45000</v>
      </c>
      <c r="G124" s="224" t="s">
        <v>24</v>
      </c>
    </row>
    <row r="125" spans="1:7" ht="52.5" customHeight="1" hidden="1">
      <c r="A125" s="140"/>
      <c r="B125" s="143"/>
      <c r="C125" s="143" t="s">
        <v>540</v>
      </c>
      <c r="D125" s="146" t="s">
        <v>541</v>
      </c>
      <c r="E125" s="224"/>
      <c r="F125" s="224"/>
      <c r="G125" s="224"/>
    </row>
    <row r="126" spans="1:7" ht="52.5" customHeight="1">
      <c r="A126" s="148" t="s">
        <v>649</v>
      </c>
      <c r="B126" s="143"/>
      <c r="C126" s="143"/>
      <c r="D126" s="147" t="s">
        <v>650</v>
      </c>
      <c r="E126" s="224">
        <f>E127</f>
        <v>71600</v>
      </c>
      <c r="F126" s="224">
        <f>F127</f>
        <v>71600</v>
      </c>
      <c r="G126" s="224">
        <f>G127</f>
        <v>0</v>
      </c>
    </row>
    <row r="127" spans="1:7" ht="52.5" customHeight="1">
      <c r="A127" s="140"/>
      <c r="B127" s="143" t="s">
        <v>651</v>
      </c>
      <c r="C127" s="143"/>
      <c r="D127" s="146" t="s">
        <v>235</v>
      </c>
      <c r="E127" s="224">
        <f>SUM(E128:E129)</f>
        <v>71600</v>
      </c>
      <c r="F127" s="224">
        <f>SUM(F128:F129)</f>
        <v>71600</v>
      </c>
      <c r="G127" s="224">
        <f>SUM(G128:G129)</f>
        <v>0</v>
      </c>
    </row>
    <row r="128" spans="1:7" ht="52.5" customHeight="1">
      <c r="A128" s="140"/>
      <c r="B128" s="143"/>
      <c r="C128" s="143" t="s">
        <v>652</v>
      </c>
      <c r="D128" s="146" t="s">
        <v>682</v>
      </c>
      <c r="E128" s="224">
        <v>68000</v>
      </c>
      <c r="F128" s="224">
        <v>68000</v>
      </c>
      <c r="G128" s="224"/>
    </row>
    <row r="129" spans="1:7" ht="52.5" customHeight="1">
      <c r="A129" s="140"/>
      <c r="B129" s="143"/>
      <c r="C129" s="143" t="s">
        <v>653</v>
      </c>
      <c r="D129" s="146" t="s">
        <v>682</v>
      </c>
      <c r="E129" s="224">
        <v>3600</v>
      </c>
      <c r="F129" s="224">
        <v>3600</v>
      </c>
      <c r="G129" s="224"/>
    </row>
    <row r="130" spans="1:7" ht="49.5" customHeight="1">
      <c r="A130" s="140" t="s">
        <v>421</v>
      </c>
      <c r="B130" s="143"/>
      <c r="C130" s="143"/>
      <c r="D130" s="147" t="s">
        <v>422</v>
      </c>
      <c r="E130" s="224">
        <f>E133+E135+E131+E137</f>
        <v>11775</v>
      </c>
      <c r="F130" s="224">
        <f>F133+F137+F131+G135</f>
        <v>11775</v>
      </c>
      <c r="G130" s="224">
        <f>G133+G137+G131+H135</f>
        <v>0</v>
      </c>
    </row>
    <row r="131" spans="1:7" ht="49.5" customHeight="1" hidden="1">
      <c r="A131" s="140"/>
      <c r="B131" s="143" t="s">
        <v>630</v>
      </c>
      <c r="C131" s="143"/>
      <c r="D131" s="146" t="s">
        <v>631</v>
      </c>
      <c r="E131" s="224">
        <f>E132</f>
        <v>0</v>
      </c>
      <c r="F131" s="224">
        <f>F132</f>
        <v>0</v>
      </c>
      <c r="G131" s="224">
        <f>G132</f>
        <v>0</v>
      </c>
    </row>
    <row r="132" spans="1:7" ht="49.5" customHeight="1" hidden="1">
      <c r="A132" s="140"/>
      <c r="B132" s="143"/>
      <c r="C132" s="143" t="s">
        <v>248</v>
      </c>
      <c r="D132" s="228" t="s">
        <v>252</v>
      </c>
      <c r="E132" s="224">
        <v>0</v>
      </c>
      <c r="F132" s="224">
        <v>0</v>
      </c>
      <c r="G132" s="224">
        <v>0</v>
      </c>
    </row>
    <row r="133" spans="1:7" ht="52.5" customHeight="1">
      <c r="A133" s="140"/>
      <c r="B133" s="143" t="s">
        <v>588</v>
      </c>
      <c r="C133" s="143"/>
      <c r="D133" s="146" t="s">
        <v>589</v>
      </c>
      <c r="E133" s="224">
        <f>SUM(E134:E134)</f>
        <v>10000</v>
      </c>
      <c r="F133" s="224">
        <f>SUM(F134:F135)</f>
        <v>10000</v>
      </c>
      <c r="G133" s="224">
        <f>SUM(G134:G135)</f>
        <v>0</v>
      </c>
    </row>
    <row r="134" spans="1:7" ht="52.5" customHeight="1">
      <c r="A134" s="140"/>
      <c r="B134" s="143"/>
      <c r="C134" s="143" t="s">
        <v>248</v>
      </c>
      <c r="D134" s="146" t="s">
        <v>252</v>
      </c>
      <c r="E134" s="224">
        <v>10000</v>
      </c>
      <c r="F134" s="224">
        <v>10000</v>
      </c>
      <c r="G134" s="224"/>
    </row>
    <row r="135" spans="1:7" ht="52.5" customHeight="1" hidden="1">
      <c r="A135" s="140"/>
      <c r="B135" s="143" t="s">
        <v>428</v>
      </c>
      <c r="C135" s="143"/>
      <c r="D135" s="146" t="s">
        <v>235</v>
      </c>
      <c r="E135" s="224">
        <f>E136</f>
        <v>0</v>
      </c>
      <c r="F135" s="224">
        <f>F136</f>
        <v>0</v>
      </c>
      <c r="G135" s="224"/>
    </row>
    <row r="136" spans="1:7" ht="52.5" customHeight="1" hidden="1">
      <c r="A136" s="140"/>
      <c r="B136" s="143"/>
      <c r="C136" s="143" t="s">
        <v>266</v>
      </c>
      <c r="D136" s="146" t="s">
        <v>267</v>
      </c>
      <c r="E136" s="224">
        <v>0</v>
      </c>
      <c r="F136" s="224"/>
      <c r="G136" s="224"/>
    </row>
    <row r="137" spans="1:7" ht="52.5" customHeight="1">
      <c r="A137" s="140"/>
      <c r="B137" s="143" t="s">
        <v>587</v>
      </c>
      <c r="C137" s="143"/>
      <c r="D137" s="146" t="s">
        <v>590</v>
      </c>
      <c r="E137" s="224">
        <f>E138</f>
        <v>1775</v>
      </c>
      <c r="F137" s="224">
        <f>F138</f>
        <v>1775</v>
      </c>
      <c r="G137" s="224">
        <f>G138</f>
        <v>0</v>
      </c>
    </row>
    <row r="138" spans="1:7" ht="52.5" customHeight="1">
      <c r="A138" s="140"/>
      <c r="B138" s="143"/>
      <c r="C138" s="143" t="s">
        <v>302</v>
      </c>
      <c r="D138" s="146" t="s">
        <v>506</v>
      </c>
      <c r="E138" s="224">
        <v>1775</v>
      </c>
      <c r="F138" s="224">
        <v>1775</v>
      </c>
      <c r="G138" s="224"/>
    </row>
    <row r="139" spans="1:7" ht="52.5" customHeight="1">
      <c r="A139" s="140" t="s">
        <v>429</v>
      </c>
      <c r="B139" s="143"/>
      <c r="C139" s="143"/>
      <c r="D139" s="147" t="s">
        <v>542</v>
      </c>
      <c r="E139" s="224">
        <f>E140</f>
        <v>277759</v>
      </c>
      <c r="F139" s="224">
        <f>F140</f>
        <v>0</v>
      </c>
      <c r="G139" s="224">
        <f>G140</f>
        <v>277759</v>
      </c>
    </row>
    <row r="140" spans="1:7" ht="22.5" customHeight="1">
      <c r="A140" s="140"/>
      <c r="B140" s="143" t="s">
        <v>431</v>
      </c>
      <c r="C140" s="143"/>
      <c r="D140" s="146" t="s">
        <v>443</v>
      </c>
      <c r="E140" s="224">
        <f>SUM(E141)</f>
        <v>277759</v>
      </c>
      <c r="F140" s="224">
        <f>SUM(F141)</f>
        <v>0</v>
      </c>
      <c r="G140" s="224">
        <f>SUM(G141)</f>
        <v>277759</v>
      </c>
    </row>
    <row r="141" spans="1:7" ht="59.25" customHeight="1">
      <c r="A141" s="140"/>
      <c r="B141" s="143"/>
      <c r="C141" s="143" t="s">
        <v>554</v>
      </c>
      <c r="D141" s="146" t="s">
        <v>543</v>
      </c>
      <c r="E141" s="224">
        <v>277759</v>
      </c>
      <c r="F141" s="224">
        <v>0</v>
      </c>
      <c r="G141" s="224">
        <v>277759</v>
      </c>
    </row>
    <row r="142" spans="1:7" ht="19.5" customHeight="1">
      <c r="A142" s="140"/>
      <c r="B142" s="143"/>
      <c r="C142" s="112"/>
      <c r="D142" s="113"/>
      <c r="E142" s="224"/>
      <c r="F142" s="224"/>
      <c r="G142" s="224"/>
    </row>
    <row r="143" spans="1:7" s="88" customFormat="1" ht="19.5" customHeight="1">
      <c r="A143" s="248" t="s">
        <v>133</v>
      </c>
      <c r="B143" s="249"/>
      <c r="C143" s="249"/>
      <c r="D143" s="250"/>
      <c r="E143" s="241">
        <f>E8+E14+E23+E35+E45+E51+E54+E85+E94+E104+E139+E130+E32+E48+E126</f>
        <v>15755000</v>
      </c>
      <c r="F143" s="241">
        <f>F8+F14+F23+F35+F45+F51+F54+F85+F94+F104+F139+F130+F32+F48+F126</f>
        <v>15018781</v>
      </c>
      <c r="G143" s="241">
        <f>G8+G14+G23+G35+G45+G51+G54+G85+G94+G104+G139+G130+G32+G48</f>
        <v>736219</v>
      </c>
    </row>
    <row r="144" spans="2:4" ht="12.75">
      <c r="B144" s="2"/>
      <c r="C144" s="2"/>
      <c r="D144" s="2"/>
    </row>
    <row r="145" spans="1:4" ht="12.75">
      <c r="A145" s="97" t="s">
        <v>194</v>
      </c>
      <c r="B145" s="2"/>
      <c r="C145" s="2"/>
      <c r="D145" s="2"/>
    </row>
    <row r="146" spans="2:4" ht="12.75">
      <c r="B146" s="9"/>
      <c r="C146" s="2"/>
      <c r="D146" s="2"/>
    </row>
    <row r="147" spans="2:4" ht="12.75">
      <c r="B147" s="2"/>
      <c r="C147" s="2"/>
      <c r="D147" s="2" t="s">
        <v>558</v>
      </c>
    </row>
    <row r="148" spans="2:6" ht="12.75">
      <c r="B148" s="2"/>
      <c r="C148" s="2"/>
      <c r="D148" s="2"/>
      <c r="F148" s="87"/>
    </row>
    <row r="149" spans="2:6" ht="12.75">
      <c r="B149" s="2"/>
      <c r="C149" s="2"/>
      <c r="D149" s="2" t="s">
        <v>559</v>
      </c>
      <c r="E149" s="219"/>
      <c r="F149" s="87" t="s">
        <v>709</v>
      </c>
    </row>
    <row r="150" spans="2:6" ht="12.75">
      <c r="B150" s="2"/>
      <c r="C150" s="2"/>
      <c r="D150" s="2" t="s">
        <v>560</v>
      </c>
      <c r="E150" s="219"/>
      <c r="F150" s="87" t="s">
        <v>708</v>
      </c>
    </row>
    <row r="151" spans="2:6" ht="12.75">
      <c r="B151" s="2"/>
      <c r="C151" s="2"/>
      <c r="D151" s="2" t="s">
        <v>561</v>
      </c>
      <c r="E151" s="219"/>
      <c r="F151" s="87"/>
    </row>
    <row r="152" spans="2:6" ht="12.75">
      <c r="B152" s="2"/>
      <c r="C152" s="2"/>
      <c r="D152" s="2" t="s">
        <v>563</v>
      </c>
      <c r="E152" s="219"/>
      <c r="F152" s="87"/>
    </row>
    <row r="153" spans="2:6" ht="12.75">
      <c r="B153" s="2"/>
      <c r="C153" s="2"/>
      <c r="D153" s="2" t="s">
        <v>562</v>
      </c>
      <c r="E153" s="219"/>
      <c r="F153" s="87" t="s">
        <v>705</v>
      </c>
    </row>
    <row r="154" spans="2:6" ht="12.75">
      <c r="B154" s="2"/>
      <c r="C154" s="2"/>
      <c r="D154" s="2" t="s">
        <v>564</v>
      </c>
      <c r="E154" s="219"/>
      <c r="F154" s="87" t="s">
        <v>710</v>
      </c>
    </row>
    <row r="155" spans="2:6" ht="12.75">
      <c r="B155" s="2"/>
      <c r="C155" s="2"/>
      <c r="D155" s="2" t="s">
        <v>565</v>
      </c>
      <c r="E155" s="219"/>
      <c r="F155" s="87"/>
    </row>
    <row r="156" spans="2:6" ht="12.75">
      <c r="B156" s="2"/>
      <c r="C156" s="2"/>
      <c r="D156" s="2" t="s">
        <v>566</v>
      </c>
      <c r="E156" s="219"/>
      <c r="F156" s="87" t="s">
        <v>710</v>
      </c>
    </row>
    <row r="157" spans="2:6" ht="12.75">
      <c r="B157" s="2"/>
      <c r="C157" s="2"/>
      <c r="D157" s="2" t="s">
        <v>567</v>
      </c>
      <c r="E157" s="219"/>
      <c r="F157" s="87">
        <v>0</v>
      </c>
    </row>
    <row r="158" spans="2:6" ht="12.75">
      <c r="B158" s="2"/>
      <c r="C158" s="2"/>
      <c r="D158" s="2" t="s">
        <v>568</v>
      </c>
      <c r="E158" s="219"/>
      <c r="F158" s="87" t="s">
        <v>711</v>
      </c>
    </row>
    <row r="159" spans="2:6" ht="12.75">
      <c r="B159" s="2"/>
      <c r="C159" s="2"/>
      <c r="D159" s="2" t="s">
        <v>569</v>
      </c>
      <c r="E159" s="219"/>
      <c r="F159" s="87"/>
    </row>
    <row r="160" spans="2:6" ht="12.75">
      <c r="B160" s="2"/>
      <c r="C160" s="2"/>
      <c r="D160" s="2" t="s">
        <v>572</v>
      </c>
      <c r="E160" s="219"/>
      <c r="F160" s="87" t="s">
        <v>706</v>
      </c>
    </row>
    <row r="161" spans="2:6" ht="12.75">
      <c r="B161" s="2"/>
      <c r="C161" s="2"/>
      <c r="D161" s="2" t="s">
        <v>573</v>
      </c>
      <c r="E161" s="219"/>
      <c r="F161" s="87"/>
    </row>
    <row r="162" spans="2:6" ht="12.75">
      <c r="B162" s="2"/>
      <c r="C162" s="2"/>
      <c r="D162" s="2" t="s">
        <v>574</v>
      </c>
      <c r="E162" s="219"/>
      <c r="F162" s="87" t="s">
        <v>706</v>
      </c>
    </row>
    <row r="163" spans="2:6" ht="12.75">
      <c r="B163" s="2"/>
      <c r="C163" s="2"/>
      <c r="D163" s="2" t="s">
        <v>575</v>
      </c>
      <c r="E163" s="219"/>
      <c r="F163" s="87"/>
    </row>
    <row r="164" spans="2:6" ht="12.75">
      <c r="B164" s="2"/>
      <c r="C164" s="2"/>
      <c r="D164" s="2" t="s">
        <v>570</v>
      </c>
      <c r="E164" s="219"/>
      <c r="F164" s="87" t="s">
        <v>707</v>
      </c>
    </row>
    <row r="165" spans="2:5" ht="12.75">
      <c r="B165" s="2"/>
      <c r="C165" s="2"/>
      <c r="D165" s="2" t="s">
        <v>571</v>
      </c>
      <c r="E165" s="219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</sheetData>
  <sheetProtection/>
  <mergeCells count="9">
    <mergeCell ref="E4:G4"/>
    <mergeCell ref="F5:G5"/>
    <mergeCell ref="E5:E6"/>
    <mergeCell ref="A143:D143"/>
    <mergeCell ref="B1:D1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alignWithMargins="0">
    <oddHeader>&amp;R&amp;9Tabela nr 1
do Uchwały Budżetowej  nr XXIV/ 128/2012 
z dnia 28 grudnia 2012 r 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B1">
      <selection activeCell="J14" sqref="J1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99" t="s">
        <v>609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6.5">
      <c r="A2" s="299" t="s">
        <v>699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42</v>
      </c>
    </row>
    <row r="5" spans="1:11" ht="15" customHeight="1">
      <c r="A5" s="263" t="s">
        <v>60</v>
      </c>
      <c r="B5" s="263" t="s">
        <v>0</v>
      </c>
      <c r="C5" s="261" t="s">
        <v>164</v>
      </c>
      <c r="D5" s="300" t="s">
        <v>82</v>
      </c>
      <c r="E5" s="301"/>
      <c r="F5" s="301"/>
      <c r="G5" s="302"/>
      <c r="H5" s="261" t="s">
        <v>582</v>
      </c>
      <c r="I5" s="261"/>
      <c r="J5" s="261" t="s">
        <v>700</v>
      </c>
      <c r="K5" s="261"/>
    </row>
    <row r="6" spans="1:11" ht="15" customHeight="1">
      <c r="A6" s="263"/>
      <c r="B6" s="263"/>
      <c r="C6" s="261"/>
      <c r="D6" s="261" t="s">
        <v>7</v>
      </c>
      <c r="E6" s="295" t="s">
        <v>6</v>
      </c>
      <c r="F6" s="296"/>
      <c r="G6" s="297"/>
      <c r="H6" s="261" t="s">
        <v>7</v>
      </c>
      <c r="I6" s="261" t="s">
        <v>63</v>
      </c>
      <c r="J6" s="261"/>
      <c r="K6" s="261"/>
    </row>
    <row r="7" spans="1:11" ht="18" customHeight="1">
      <c r="A7" s="263"/>
      <c r="B7" s="263"/>
      <c r="C7" s="261"/>
      <c r="D7" s="261"/>
      <c r="E7" s="303" t="s">
        <v>165</v>
      </c>
      <c r="F7" s="295" t="s">
        <v>6</v>
      </c>
      <c r="G7" s="297"/>
      <c r="H7" s="261"/>
      <c r="I7" s="261"/>
      <c r="J7" s="261"/>
      <c r="K7" s="261"/>
    </row>
    <row r="8" spans="1:11" ht="42" customHeight="1">
      <c r="A8" s="263"/>
      <c r="B8" s="263"/>
      <c r="C8" s="261"/>
      <c r="D8" s="261"/>
      <c r="E8" s="304"/>
      <c r="F8" s="101" t="s">
        <v>163</v>
      </c>
      <c r="G8" s="101" t="s">
        <v>162</v>
      </c>
      <c r="H8" s="261"/>
      <c r="I8" s="261"/>
      <c r="J8" s="261"/>
      <c r="K8" s="26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172">
        <v>10000</v>
      </c>
      <c r="D10" s="172">
        <v>778710</v>
      </c>
      <c r="E10" s="172">
        <v>80060</v>
      </c>
      <c r="F10" s="172">
        <v>80060</v>
      </c>
      <c r="G10" s="172">
        <v>0</v>
      </c>
      <c r="H10" s="172">
        <v>858770</v>
      </c>
      <c r="I10" s="172">
        <v>0</v>
      </c>
      <c r="J10" s="172">
        <v>10000</v>
      </c>
      <c r="K10" s="40" t="s">
        <v>50</v>
      </c>
    </row>
    <row r="11" spans="1:11" ht="19.5" customHeight="1">
      <c r="A11" s="41"/>
      <c r="B11" s="42" t="s">
        <v>90</v>
      </c>
      <c r="C11" s="173"/>
      <c r="D11" s="173"/>
      <c r="E11" s="173"/>
      <c r="F11" s="173"/>
      <c r="G11" s="173"/>
      <c r="H11" s="173"/>
      <c r="I11" s="173"/>
      <c r="J11" s="173"/>
      <c r="K11" s="41"/>
    </row>
    <row r="12" spans="1:11" ht="19.5" customHeight="1">
      <c r="A12" s="41"/>
      <c r="B12" s="43" t="s">
        <v>512</v>
      </c>
      <c r="C12" s="173"/>
      <c r="D12" s="173">
        <v>778710</v>
      </c>
      <c r="E12" s="173">
        <v>80060</v>
      </c>
      <c r="F12" s="173">
        <v>80060</v>
      </c>
      <c r="G12" s="173"/>
      <c r="H12" s="173"/>
      <c r="I12" s="173"/>
      <c r="J12" s="173"/>
      <c r="K12" s="41" t="s">
        <v>50</v>
      </c>
    </row>
    <row r="13" spans="1:11" ht="19.5" customHeight="1">
      <c r="A13" s="41"/>
      <c r="B13" s="43" t="s">
        <v>513</v>
      </c>
      <c r="C13" s="173"/>
      <c r="D13" s="173"/>
      <c r="E13" s="173"/>
      <c r="F13" s="173"/>
      <c r="G13" s="173"/>
      <c r="H13" s="173">
        <v>427827</v>
      </c>
      <c r="I13" s="173"/>
      <c r="J13" s="173"/>
      <c r="K13" s="41" t="s">
        <v>50</v>
      </c>
    </row>
    <row r="14" spans="1:11" ht="19.5" customHeight="1">
      <c r="A14" s="41"/>
      <c r="B14" s="43" t="s">
        <v>514</v>
      </c>
      <c r="C14" s="173"/>
      <c r="D14" s="173"/>
      <c r="E14" s="173"/>
      <c r="F14" s="173"/>
      <c r="G14" s="173"/>
      <c r="H14" s="173">
        <v>89951</v>
      </c>
      <c r="I14" s="173"/>
      <c r="J14" s="173"/>
      <c r="K14" s="41" t="s">
        <v>50</v>
      </c>
    </row>
    <row r="15" spans="1:11" ht="19.5" customHeight="1">
      <c r="A15" s="44"/>
      <c r="B15" s="45" t="s">
        <v>515</v>
      </c>
      <c r="C15" s="174"/>
      <c r="D15" s="174"/>
      <c r="E15" s="174"/>
      <c r="F15" s="174"/>
      <c r="G15" s="174"/>
      <c r="H15" s="174">
        <v>340992</v>
      </c>
      <c r="I15" s="174"/>
      <c r="J15" s="174"/>
      <c r="K15" s="44" t="s">
        <v>50</v>
      </c>
    </row>
    <row r="16" spans="1:11" s="88" customFormat="1" ht="19.5" customHeight="1">
      <c r="A16" s="298" t="s">
        <v>146</v>
      </c>
      <c r="B16" s="298"/>
      <c r="C16" s="183">
        <v>10000</v>
      </c>
      <c r="D16" s="183">
        <v>778710</v>
      </c>
      <c r="E16" s="183">
        <v>80060</v>
      </c>
      <c r="F16" s="183">
        <v>80060</v>
      </c>
      <c r="G16" s="89">
        <v>0</v>
      </c>
      <c r="H16" s="183">
        <v>858770</v>
      </c>
      <c r="I16" s="183"/>
      <c r="J16" s="183">
        <v>10000</v>
      </c>
      <c r="K16" s="89"/>
    </row>
    <row r="17" ht="4.5" customHeight="1"/>
    <row r="18" ht="12.75" customHeight="1">
      <c r="A18" s="102" t="s">
        <v>166</v>
      </c>
    </row>
    <row r="19" ht="14.25">
      <c r="A19" s="102" t="s">
        <v>168</v>
      </c>
    </row>
    <row r="20" ht="12.75">
      <c r="A20" s="102" t="s">
        <v>169</v>
      </c>
    </row>
    <row r="21" ht="12.75">
      <c r="A21" s="102" t="s">
        <v>167</v>
      </c>
    </row>
  </sheetData>
  <sheetProtection/>
  <mergeCells count="16"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 xml:space="preserve">&amp;R&amp;9Załącznik nr 2
do Uchwały Budżetowej  nr XXIV/ 128/2012 
z dnia 28 grudnia 2012 r.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88" t="s">
        <v>534</v>
      </c>
      <c r="B1" s="288"/>
      <c r="C1" s="288"/>
      <c r="D1" s="288"/>
      <c r="E1" s="288"/>
      <c r="F1" s="288"/>
      <c r="G1" s="28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42</v>
      </c>
    </row>
    <row r="4" spans="1:7" ht="19.5" customHeight="1">
      <c r="A4" s="263" t="s">
        <v>60</v>
      </c>
      <c r="B4" s="263" t="s">
        <v>2</v>
      </c>
      <c r="C4" s="263" t="s">
        <v>3</v>
      </c>
      <c r="D4" s="289" t="s">
        <v>154</v>
      </c>
      <c r="E4" s="261" t="s">
        <v>83</v>
      </c>
      <c r="F4" s="261" t="s">
        <v>84</v>
      </c>
      <c r="G4" s="261" t="s">
        <v>43</v>
      </c>
    </row>
    <row r="5" spans="1:7" ht="19.5" customHeight="1">
      <c r="A5" s="263"/>
      <c r="B5" s="263"/>
      <c r="C5" s="263"/>
      <c r="D5" s="290"/>
      <c r="E5" s="261"/>
      <c r="F5" s="261"/>
      <c r="G5" s="261"/>
    </row>
    <row r="6" spans="1:7" ht="19.5" customHeight="1">
      <c r="A6" s="263"/>
      <c r="B6" s="263"/>
      <c r="C6" s="263"/>
      <c r="D6" s="291"/>
      <c r="E6" s="261"/>
      <c r="F6" s="261"/>
      <c r="G6" s="26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>
        <v>1</v>
      </c>
      <c r="B8" s="46">
        <v>900</v>
      </c>
      <c r="C8" s="46">
        <v>90017</v>
      </c>
      <c r="D8" s="46">
        <v>2650</v>
      </c>
      <c r="E8" s="193" t="s">
        <v>511</v>
      </c>
      <c r="F8" s="46"/>
      <c r="G8" s="194"/>
    </row>
    <row r="9" spans="1:7" ht="55.5" customHeight="1">
      <c r="A9" s="47"/>
      <c r="B9" s="47"/>
      <c r="C9" s="47"/>
      <c r="D9" s="47"/>
      <c r="E9" s="47"/>
      <c r="F9" s="197" t="s">
        <v>535</v>
      </c>
      <c r="G9" s="195">
        <v>48160</v>
      </c>
    </row>
    <row r="10" spans="1:7" ht="49.5" customHeight="1">
      <c r="A10" s="47"/>
      <c r="B10" s="47"/>
      <c r="C10" s="47"/>
      <c r="D10" s="47"/>
      <c r="E10" s="197"/>
      <c r="F10" s="199" t="s">
        <v>536</v>
      </c>
      <c r="G10" s="195">
        <v>17152</v>
      </c>
    </row>
    <row r="11" spans="1:7" ht="51.75" customHeight="1">
      <c r="A11" s="47"/>
      <c r="B11" s="47"/>
      <c r="C11" s="47"/>
      <c r="D11" s="47"/>
      <c r="E11" s="47"/>
      <c r="F11" s="197"/>
      <c r="G11" s="195"/>
    </row>
    <row r="12" spans="1:7" ht="30" customHeight="1">
      <c r="A12" s="48"/>
      <c r="B12" s="48"/>
      <c r="C12" s="48"/>
      <c r="D12" s="48"/>
      <c r="E12" s="48"/>
      <c r="F12" s="198"/>
      <c r="G12" s="196"/>
    </row>
    <row r="13" spans="1:7" s="2" customFormat="1" ht="30" customHeight="1">
      <c r="A13" s="305" t="s">
        <v>146</v>
      </c>
      <c r="B13" s="306"/>
      <c r="C13" s="306"/>
      <c r="D13" s="306"/>
      <c r="E13" s="307"/>
      <c r="F13" s="33"/>
      <c r="G13" s="187">
        <v>65312</v>
      </c>
    </row>
    <row r="15" ht="12.75">
      <c r="A15" s="97" t="s">
        <v>197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Miejskiej 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64" t="s">
        <v>633</v>
      </c>
      <c r="B1" s="264"/>
      <c r="C1" s="264"/>
      <c r="D1" s="264"/>
      <c r="E1" s="264"/>
      <c r="F1" s="264"/>
    </row>
    <row r="2" spans="5:6" ht="19.5" customHeight="1">
      <c r="E2" s="8"/>
      <c r="F2" s="8"/>
    </row>
    <row r="3" ht="19.5" customHeight="1">
      <c r="F3" s="14" t="s">
        <v>42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154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92109</v>
      </c>
      <c r="D6" s="35">
        <v>2480</v>
      </c>
      <c r="E6" s="35" t="s">
        <v>509</v>
      </c>
      <c r="F6" s="184">
        <v>193600</v>
      </c>
    </row>
    <row r="7" spans="1:6" ht="30" customHeight="1">
      <c r="A7" s="37"/>
      <c r="B7" s="37">
        <v>852</v>
      </c>
      <c r="C7" s="37">
        <v>85295</v>
      </c>
      <c r="D7" s="37">
        <v>2483</v>
      </c>
      <c r="E7" s="37" t="s">
        <v>528</v>
      </c>
      <c r="F7" s="185">
        <v>0</v>
      </c>
    </row>
    <row r="8" spans="1:6" ht="30" customHeight="1">
      <c r="A8" s="37"/>
      <c r="B8" s="37">
        <v>921</v>
      </c>
      <c r="C8" s="37">
        <v>92109</v>
      </c>
      <c r="D8" s="37">
        <v>6228</v>
      </c>
      <c r="E8" s="37" t="s">
        <v>528</v>
      </c>
      <c r="F8" s="185">
        <v>0</v>
      </c>
    </row>
    <row r="9" spans="1:6" ht="30" customHeight="1">
      <c r="A9" s="37">
        <v>2</v>
      </c>
      <c r="B9" s="37">
        <v>921</v>
      </c>
      <c r="C9" s="37">
        <v>92116</v>
      </c>
      <c r="D9" s="37">
        <v>2480</v>
      </c>
      <c r="E9" s="37" t="s">
        <v>529</v>
      </c>
      <c r="F9" s="217">
        <v>120400</v>
      </c>
    </row>
    <row r="10" spans="1:6" ht="30" customHeight="1">
      <c r="A10" s="39"/>
      <c r="B10" s="39"/>
      <c r="C10" s="39"/>
      <c r="D10" s="39"/>
      <c r="E10" s="39"/>
      <c r="F10" s="186"/>
    </row>
    <row r="11" spans="1:6" ht="30" customHeight="1">
      <c r="A11" s="305" t="s">
        <v>146</v>
      </c>
      <c r="B11" s="306"/>
      <c r="C11" s="306"/>
      <c r="D11" s="306"/>
      <c r="E11" s="307"/>
      <c r="F11" s="187">
        <v>314000</v>
      </c>
    </row>
    <row r="13" ht="12.75">
      <c r="A13" s="102" t="s">
        <v>170</v>
      </c>
    </row>
    <row r="14" ht="12.75">
      <c r="A14" s="97" t="s">
        <v>171</v>
      </c>
    </row>
    <row r="16" ht="12.75">
      <c r="A16" s="97" t="s">
        <v>197</v>
      </c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Miejskiej nr XXVI/ 128 /09 
z dnia 18 lutego 2009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92" t="s">
        <v>215</v>
      </c>
      <c r="B1" s="292"/>
      <c r="C1" s="292"/>
      <c r="D1" s="292"/>
      <c r="E1" s="292"/>
      <c r="F1" s="292"/>
    </row>
    <row r="2" spans="5:6" ht="19.5" customHeight="1">
      <c r="E2" s="8"/>
      <c r="F2" s="8"/>
    </row>
    <row r="3" spans="5:6" ht="19.5" customHeight="1">
      <c r="E3" s="2"/>
      <c r="F3" s="12" t="s">
        <v>42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151</v>
      </c>
      <c r="E4" s="20" t="s">
        <v>44</v>
      </c>
      <c r="F4" s="20" t="s">
        <v>45</v>
      </c>
    </row>
    <row r="5" spans="1:6" s="9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305" t="s">
        <v>146</v>
      </c>
      <c r="B10" s="306"/>
      <c r="C10" s="306"/>
      <c r="D10" s="306"/>
      <c r="E10" s="307"/>
      <c r="F10" s="33"/>
    </row>
    <row r="12" ht="12.75">
      <c r="A12" s="97" t="s">
        <v>199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6" t="s">
        <v>39</v>
      </c>
      <c r="B1" s="256"/>
      <c r="C1" s="256"/>
      <c r="D1" s="8"/>
      <c r="E1" s="8"/>
      <c r="F1" s="8"/>
      <c r="G1" s="8"/>
      <c r="H1" s="8"/>
      <c r="I1" s="8"/>
      <c r="J1" s="8"/>
    </row>
    <row r="2" spans="1:7" ht="19.5" customHeight="1">
      <c r="A2" s="256" t="s">
        <v>47</v>
      </c>
      <c r="B2" s="256"/>
      <c r="C2" s="256"/>
      <c r="D2" s="8"/>
      <c r="E2" s="8"/>
      <c r="F2" s="8"/>
      <c r="G2" s="8"/>
    </row>
    <row r="4" ht="12.75">
      <c r="C4" s="12" t="s">
        <v>42</v>
      </c>
    </row>
    <row r="5" spans="1:10" ht="19.5" customHeight="1">
      <c r="A5" s="20" t="s">
        <v>60</v>
      </c>
      <c r="B5" s="20" t="s">
        <v>0</v>
      </c>
      <c r="C5" s="20" t="s">
        <v>537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62</v>
      </c>
      <c r="C6" s="188">
        <v>19996</v>
      </c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16</v>
      </c>
      <c r="B7" s="49" t="s">
        <v>10</v>
      </c>
      <c r="C7" s="188">
        <v>10000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 t="s">
        <v>510</v>
      </c>
      <c r="C8" s="189">
        <v>10000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190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191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17</v>
      </c>
      <c r="B11" s="49" t="s">
        <v>9</v>
      </c>
      <c r="C11" s="188">
        <v>29996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525</v>
      </c>
      <c r="C12" s="192">
        <v>29996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 t="s">
        <v>526</v>
      </c>
      <c r="C13" s="190">
        <v>15000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 t="s">
        <v>527</v>
      </c>
      <c r="C14" s="190">
        <v>14996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40</v>
      </c>
      <c r="C15" s="190">
        <v>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190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191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38</v>
      </c>
      <c r="B18" s="49" t="s">
        <v>64</v>
      </c>
      <c r="C18" s="188">
        <v>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6 do  Uchwały Budżetowej nr XXXV/169/09
z dnia 30 grudnia 2009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6" t="s">
        <v>200</v>
      </c>
      <c r="B1" s="256"/>
      <c r="C1" s="256"/>
      <c r="D1" s="8"/>
      <c r="E1" s="8"/>
      <c r="F1" s="8"/>
      <c r="G1" s="8"/>
      <c r="H1" s="8"/>
      <c r="I1" s="8"/>
      <c r="J1" s="8"/>
    </row>
    <row r="2" spans="1:7" ht="19.5" customHeight="1">
      <c r="A2" s="256" t="s">
        <v>118</v>
      </c>
      <c r="B2" s="256"/>
      <c r="C2" s="256"/>
      <c r="D2" s="8"/>
      <c r="E2" s="8"/>
      <c r="F2" s="8"/>
      <c r="G2" s="8"/>
    </row>
    <row r="4" ht="12.75">
      <c r="C4" s="12" t="s">
        <v>42</v>
      </c>
    </row>
    <row r="5" spans="1:10" ht="19.5" customHeight="1">
      <c r="A5" s="20" t="s">
        <v>60</v>
      </c>
      <c r="B5" s="20" t="s">
        <v>0</v>
      </c>
      <c r="C5" s="20" t="s">
        <v>214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62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16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17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37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40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38</v>
      </c>
      <c r="B18" s="49" t="s">
        <v>64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6" customFormat="1" ht="12.75">
      <c r="A20" s="308" t="s">
        <v>201</v>
      </c>
      <c r="B20" s="309"/>
      <c r="C20" s="30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56" t="s">
        <v>213</v>
      </c>
      <c r="B1" s="256"/>
      <c r="C1" s="256"/>
      <c r="D1" s="256"/>
      <c r="E1" s="256"/>
      <c r="F1" s="25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42</v>
      </c>
    </row>
    <row r="4" spans="1:6" s="1" customFormat="1" ht="19.5" customHeight="1">
      <c r="A4" s="25" t="s">
        <v>60</v>
      </c>
      <c r="B4" s="25" t="s">
        <v>2</v>
      </c>
      <c r="C4" s="25" t="s">
        <v>3</v>
      </c>
      <c r="D4" s="25" t="s">
        <v>151</v>
      </c>
      <c r="E4" s="25" t="s">
        <v>48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93" t="s">
        <v>146</v>
      </c>
      <c r="B11" s="293"/>
      <c r="C11" s="293"/>
      <c r="D11" s="293"/>
      <c r="E11" s="293"/>
      <c r="F11" s="24"/>
    </row>
    <row r="13" ht="12.75">
      <c r="A13" s="97" t="s">
        <v>199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92" t="s">
        <v>76</v>
      </c>
      <c r="B1" s="292"/>
      <c r="C1" s="292"/>
      <c r="D1" s="292"/>
      <c r="E1" s="292"/>
      <c r="F1" s="292"/>
    </row>
    <row r="2" spans="1:6" ht="65.25" customHeight="1">
      <c r="A2" s="20" t="s">
        <v>60</v>
      </c>
      <c r="B2" s="20" t="s">
        <v>172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314" t="s">
        <v>13</v>
      </c>
      <c r="B4" s="313" t="s">
        <v>69</v>
      </c>
      <c r="C4" s="317" t="s">
        <v>70</v>
      </c>
      <c r="D4" s="317" t="s">
        <v>212</v>
      </c>
      <c r="E4" s="310" t="s">
        <v>71</v>
      </c>
      <c r="F4" s="57" t="s">
        <v>72</v>
      </c>
    </row>
    <row r="5" spans="1:6" s="58" customFormat="1" ht="47.25" customHeight="1">
      <c r="A5" s="315"/>
      <c r="B5" s="313"/>
      <c r="C5" s="318"/>
      <c r="D5" s="318"/>
      <c r="E5" s="311"/>
      <c r="F5" s="59" t="s">
        <v>73</v>
      </c>
    </row>
    <row r="6" spans="1:7" s="58" customFormat="1" ht="47.25" customHeight="1">
      <c r="A6" s="316"/>
      <c r="B6" s="313"/>
      <c r="C6" s="319"/>
      <c r="D6" s="319"/>
      <c r="E6" s="312"/>
      <c r="F6" s="59" t="s">
        <v>211</v>
      </c>
      <c r="G6" s="58" t="s">
        <v>24</v>
      </c>
    </row>
    <row r="7" spans="1:6" s="58" customFormat="1" ht="47.25" customHeight="1">
      <c r="A7" s="314" t="s">
        <v>14</v>
      </c>
      <c r="B7" s="313" t="s">
        <v>74</v>
      </c>
      <c r="C7" s="317" t="s">
        <v>75</v>
      </c>
      <c r="D7" s="317" t="s">
        <v>212</v>
      </c>
      <c r="E7" s="310" t="s">
        <v>71</v>
      </c>
      <c r="F7" s="57" t="s">
        <v>72</v>
      </c>
    </row>
    <row r="8" spans="1:6" s="58" customFormat="1" ht="47.25" customHeight="1">
      <c r="A8" s="315"/>
      <c r="B8" s="313"/>
      <c r="C8" s="318"/>
      <c r="D8" s="318"/>
      <c r="E8" s="311"/>
      <c r="F8" s="59" t="s">
        <v>73</v>
      </c>
    </row>
    <row r="9" spans="1:6" s="58" customFormat="1" ht="47.25" customHeight="1">
      <c r="A9" s="316"/>
      <c r="B9" s="313"/>
      <c r="C9" s="319"/>
      <c r="D9" s="319"/>
      <c r="E9" s="312"/>
      <c r="F9" s="59" t="s">
        <v>211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4">
      <selection activeCell="G29" sqref="G2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56" t="s">
        <v>210</v>
      </c>
      <c r="B1" s="256"/>
      <c r="C1" s="256"/>
      <c r="D1" s="256"/>
      <c r="E1" s="256"/>
      <c r="F1" s="256"/>
      <c r="G1" s="256"/>
      <c r="H1" s="256"/>
      <c r="I1" s="25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7" t="s">
        <v>42</v>
      </c>
    </row>
    <row r="4" spans="1:9" s="73" customFormat="1" ht="35.25" customHeight="1">
      <c r="A4" s="257" t="s">
        <v>60</v>
      </c>
      <c r="B4" s="257" t="s">
        <v>0</v>
      </c>
      <c r="C4" s="320" t="s">
        <v>226</v>
      </c>
      <c r="D4" s="322" t="s">
        <v>119</v>
      </c>
      <c r="E4" s="322"/>
      <c r="F4" s="322"/>
      <c r="G4" s="322"/>
      <c r="H4" s="322"/>
      <c r="I4" s="322"/>
    </row>
    <row r="5" spans="1:9" s="73" customFormat="1" ht="23.25" customHeight="1">
      <c r="A5" s="257"/>
      <c r="B5" s="257"/>
      <c r="C5" s="321"/>
      <c r="D5" s="116" t="s">
        <v>224</v>
      </c>
      <c r="E5" s="84">
        <v>2008</v>
      </c>
      <c r="F5" s="84">
        <v>2009</v>
      </c>
      <c r="G5" s="84">
        <v>2010</v>
      </c>
      <c r="H5" s="84">
        <v>2011</v>
      </c>
      <c r="I5" s="84">
        <v>2012</v>
      </c>
    </row>
    <row r="6" spans="1:9" s="83" customFormat="1" ht="8.25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  <c r="I6" s="82">
        <v>9</v>
      </c>
    </row>
    <row r="7" spans="1:9" s="73" customFormat="1" ht="22.5" customHeight="1">
      <c r="A7" s="68" t="s">
        <v>13</v>
      </c>
      <c r="B7" s="86" t="s">
        <v>517</v>
      </c>
      <c r="C7" s="215">
        <v>2783534</v>
      </c>
      <c r="D7" s="207">
        <v>369454</v>
      </c>
      <c r="E7" s="207">
        <v>3338389</v>
      </c>
      <c r="F7" s="207">
        <v>2624240</v>
      </c>
      <c r="G7" s="207">
        <v>1444033</v>
      </c>
      <c r="H7" s="207">
        <v>500000</v>
      </c>
      <c r="I7" s="215">
        <v>0</v>
      </c>
    </row>
    <row r="8" spans="1:9" s="69" customFormat="1" ht="15" customHeight="1">
      <c r="A8" s="77" t="s">
        <v>100</v>
      </c>
      <c r="B8" s="79" t="s">
        <v>186</v>
      </c>
      <c r="C8" s="213">
        <v>2783534</v>
      </c>
      <c r="D8" s="208"/>
      <c r="E8" s="208">
        <v>2783534</v>
      </c>
      <c r="F8" s="208">
        <v>3338389</v>
      </c>
      <c r="G8" s="208">
        <v>2624240</v>
      </c>
      <c r="H8" s="208">
        <v>1444033</v>
      </c>
      <c r="I8" s="213">
        <v>500000</v>
      </c>
    </row>
    <row r="9" spans="1:9" s="69" customFormat="1" ht="15" customHeight="1">
      <c r="A9" s="81" t="s">
        <v>220</v>
      </c>
      <c r="B9" s="80" t="s">
        <v>120</v>
      </c>
      <c r="C9" s="213">
        <v>2621534</v>
      </c>
      <c r="D9" s="208"/>
      <c r="E9" s="208">
        <v>2621534</v>
      </c>
      <c r="F9" s="208">
        <v>1638389</v>
      </c>
      <c r="G9" s="208">
        <v>924240</v>
      </c>
      <c r="H9" s="208">
        <v>344033</v>
      </c>
      <c r="I9" s="213">
        <v>0</v>
      </c>
    </row>
    <row r="10" spans="1:9" s="69" customFormat="1" ht="15" customHeight="1">
      <c r="A10" s="81" t="s">
        <v>221</v>
      </c>
      <c r="B10" s="80" t="s">
        <v>121</v>
      </c>
      <c r="C10" s="213">
        <v>162000</v>
      </c>
      <c r="D10" s="208"/>
      <c r="E10" s="208">
        <v>162000</v>
      </c>
      <c r="F10" s="208">
        <v>1700000</v>
      </c>
      <c r="G10" s="208">
        <v>1700000</v>
      </c>
      <c r="H10" s="208">
        <v>1100000</v>
      </c>
      <c r="I10" s="213">
        <v>500000</v>
      </c>
    </row>
    <row r="11" spans="1:9" s="69" customFormat="1" ht="15" customHeight="1">
      <c r="A11" s="81" t="s">
        <v>222</v>
      </c>
      <c r="B11" s="80" t="s">
        <v>122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</row>
    <row r="12" spans="1:9" s="69" customFormat="1" ht="15" customHeight="1">
      <c r="A12" s="77" t="s">
        <v>106</v>
      </c>
      <c r="B12" s="79" t="s">
        <v>187</v>
      </c>
      <c r="C12" s="213">
        <v>0</v>
      </c>
      <c r="D12" s="208"/>
      <c r="E12" s="208">
        <v>1773538</v>
      </c>
      <c r="F12" s="213">
        <v>0</v>
      </c>
      <c r="G12" s="213">
        <v>0</v>
      </c>
      <c r="H12" s="213">
        <v>0</v>
      </c>
      <c r="I12" s="213">
        <v>0</v>
      </c>
    </row>
    <row r="13" spans="1:9" s="69" customFormat="1" ht="15" customHeight="1">
      <c r="A13" s="81" t="s">
        <v>220</v>
      </c>
      <c r="B13" s="80" t="s">
        <v>123</v>
      </c>
      <c r="C13" s="213">
        <v>0</v>
      </c>
      <c r="D13" s="208"/>
      <c r="E13" s="208">
        <v>73538</v>
      </c>
      <c r="F13" s="213">
        <v>0</v>
      </c>
      <c r="G13" s="213">
        <v>0</v>
      </c>
      <c r="H13" s="213">
        <v>0</v>
      </c>
      <c r="I13" s="213">
        <v>0</v>
      </c>
    </row>
    <row r="14" spans="1:9" s="69" customFormat="1" ht="15" customHeight="1">
      <c r="A14" s="81" t="s">
        <v>221</v>
      </c>
      <c r="B14" s="80" t="s">
        <v>124</v>
      </c>
      <c r="C14" s="213">
        <v>0</v>
      </c>
      <c r="D14" s="208"/>
      <c r="E14" s="208">
        <v>1700000</v>
      </c>
      <c r="F14" s="213">
        <v>0</v>
      </c>
      <c r="G14" s="213">
        <v>0</v>
      </c>
      <c r="H14" s="213">
        <v>0</v>
      </c>
      <c r="I14" s="213">
        <v>0</v>
      </c>
    </row>
    <row r="15" spans="1:9" s="69" customFormat="1" ht="15" customHeight="1">
      <c r="A15" s="81"/>
      <c r="B15" s="104" t="s">
        <v>225</v>
      </c>
      <c r="C15" s="213">
        <v>0</v>
      </c>
      <c r="D15" s="213"/>
      <c r="E15" s="213">
        <v>0</v>
      </c>
      <c r="F15" s="213">
        <v>0</v>
      </c>
      <c r="G15" s="213">
        <v>0</v>
      </c>
      <c r="H15" s="213">
        <v>0</v>
      </c>
      <c r="I15" s="213">
        <v>0</v>
      </c>
    </row>
    <row r="16" spans="1:9" s="69" customFormat="1" ht="15" customHeight="1">
      <c r="A16" s="81" t="s">
        <v>222</v>
      </c>
      <c r="B16" s="80" t="s">
        <v>95</v>
      </c>
      <c r="C16" s="213">
        <v>0</v>
      </c>
      <c r="D16" s="213"/>
      <c r="E16" s="213">
        <v>0</v>
      </c>
      <c r="F16" s="213">
        <v>0</v>
      </c>
      <c r="G16" s="213">
        <v>0</v>
      </c>
      <c r="H16" s="213">
        <v>0</v>
      </c>
      <c r="I16" s="213">
        <v>0</v>
      </c>
    </row>
    <row r="17" spans="1:9" s="69" customFormat="1" ht="15" customHeight="1">
      <c r="A17" s="77" t="s">
        <v>107</v>
      </c>
      <c r="B17" s="79" t="s">
        <v>125</v>
      </c>
      <c r="C17" s="209">
        <v>0</v>
      </c>
      <c r="D17" s="209"/>
      <c r="E17" s="209">
        <v>0</v>
      </c>
      <c r="F17" s="209">
        <v>0</v>
      </c>
      <c r="G17" s="209">
        <v>0</v>
      </c>
      <c r="H17" s="209">
        <v>0</v>
      </c>
      <c r="I17" s="209">
        <v>0</v>
      </c>
    </row>
    <row r="18" spans="1:9" s="69" customFormat="1" ht="15" customHeight="1">
      <c r="A18" s="81" t="s">
        <v>220</v>
      </c>
      <c r="B18" s="104" t="s">
        <v>188</v>
      </c>
      <c r="C18" s="210">
        <v>0</v>
      </c>
      <c r="D18" s="210"/>
      <c r="E18" s="210">
        <v>0</v>
      </c>
      <c r="F18" s="210">
        <v>0</v>
      </c>
      <c r="G18" s="210">
        <v>0</v>
      </c>
      <c r="H18" s="210">
        <v>0</v>
      </c>
      <c r="I18" s="210">
        <v>0</v>
      </c>
    </row>
    <row r="19" spans="1:9" s="69" customFormat="1" ht="15" customHeight="1">
      <c r="A19" s="81" t="s">
        <v>221</v>
      </c>
      <c r="B19" s="104" t="s">
        <v>189</v>
      </c>
      <c r="C19" s="210">
        <v>0</v>
      </c>
      <c r="D19" s="210"/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s="73" customFormat="1" ht="22.5" customHeight="1">
      <c r="A20" s="68">
        <v>2</v>
      </c>
      <c r="B20" s="86" t="s">
        <v>185</v>
      </c>
      <c r="C20" s="215">
        <v>0</v>
      </c>
      <c r="D20" s="207"/>
      <c r="E20" s="207">
        <v>999228</v>
      </c>
      <c r="F20" s="207">
        <v>954149</v>
      </c>
      <c r="G20" s="207">
        <v>1330207</v>
      </c>
      <c r="H20" s="207">
        <v>1014033</v>
      </c>
      <c r="I20" s="207">
        <v>520000</v>
      </c>
    </row>
    <row r="21" spans="1:9" s="73" customFormat="1" ht="15" customHeight="1">
      <c r="A21" s="68" t="s">
        <v>110</v>
      </c>
      <c r="B21" s="86" t="s">
        <v>184</v>
      </c>
      <c r="C21" s="215">
        <v>0</v>
      </c>
      <c r="D21" s="207"/>
      <c r="E21" s="207">
        <v>849228</v>
      </c>
      <c r="F21" s="207">
        <v>714149</v>
      </c>
      <c r="G21" s="207">
        <v>1180207</v>
      </c>
      <c r="H21" s="207">
        <v>944033</v>
      </c>
      <c r="I21" s="207">
        <v>500000</v>
      </c>
    </row>
    <row r="22" spans="1:9" s="69" customFormat="1" ht="15" customHeight="1">
      <c r="A22" s="81" t="s">
        <v>220</v>
      </c>
      <c r="B22" s="80" t="s">
        <v>177</v>
      </c>
      <c r="C22" s="213">
        <v>0</v>
      </c>
      <c r="D22" s="208"/>
      <c r="E22" s="208">
        <v>849228</v>
      </c>
      <c r="F22" s="208">
        <v>714149</v>
      </c>
      <c r="G22" s="208">
        <v>1180207</v>
      </c>
      <c r="H22" s="208">
        <v>944033</v>
      </c>
      <c r="I22" s="208">
        <v>500000</v>
      </c>
    </row>
    <row r="23" spans="1:9" s="69" customFormat="1" ht="15" customHeight="1">
      <c r="A23" s="81" t="s">
        <v>221</v>
      </c>
      <c r="B23" s="80" t="s">
        <v>179</v>
      </c>
      <c r="C23" s="213">
        <v>0</v>
      </c>
      <c r="D23" s="208"/>
      <c r="E23" s="208">
        <v>0</v>
      </c>
      <c r="F23" s="208">
        <v>0</v>
      </c>
      <c r="G23" s="208">
        <v>0</v>
      </c>
      <c r="H23" s="208">
        <v>0</v>
      </c>
      <c r="I23" s="208">
        <v>0</v>
      </c>
    </row>
    <row r="24" spans="1:9" s="69" customFormat="1" ht="15" customHeight="1">
      <c r="A24" s="81" t="s">
        <v>222</v>
      </c>
      <c r="B24" s="80" t="s">
        <v>178</v>
      </c>
      <c r="C24" s="213">
        <v>0</v>
      </c>
      <c r="D24" s="208"/>
      <c r="E24" s="208">
        <v>0</v>
      </c>
      <c r="F24" s="208">
        <v>0</v>
      </c>
      <c r="G24" s="208">
        <v>0</v>
      </c>
      <c r="H24" s="208">
        <v>0</v>
      </c>
      <c r="I24" s="208">
        <v>0</v>
      </c>
    </row>
    <row r="25" spans="1:9" s="69" customFormat="1" ht="15" customHeight="1">
      <c r="A25" s="77" t="s">
        <v>111</v>
      </c>
      <c r="B25" s="79" t="s">
        <v>202</v>
      </c>
      <c r="C25" s="213">
        <v>0</v>
      </c>
      <c r="D25" s="208"/>
      <c r="E25" s="208">
        <v>0</v>
      </c>
      <c r="F25" s="208">
        <v>0</v>
      </c>
      <c r="G25" s="208">
        <v>0</v>
      </c>
      <c r="H25" s="208">
        <v>0</v>
      </c>
      <c r="I25" s="208">
        <v>0</v>
      </c>
    </row>
    <row r="26" spans="1:9" s="103" customFormat="1" ht="14.25" customHeight="1">
      <c r="A26" s="77" t="s">
        <v>175</v>
      </c>
      <c r="B26" s="79" t="s">
        <v>176</v>
      </c>
      <c r="C26" s="216">
        <v>0</v>
      </c>
      <c r="D26" s="211"/>
      <c r="E26" s="211">
        <v>150000</v>
      </c>
      <c r="F26" s="211">
        <v>240000</v>
      </c>
      <c r="G26" s="211">
        <v>150000</v>
      </c>
      <c r="H26" s="211">
        <v>70000</v>
      </c>
      <c r="I26" s="211">
        <v>20000</v>
      </c>
    </row>
    <row r="27" spans="1:9" s="73" customFormat="1" ht="22.5" customHeight="1">
      <c r="A27" s="68" t="s">
        <v>15</v>
      </c>
      <c r="B27" s="86" t="s">
        <v>126</v>
      </c>
      <c r="C27" s="215">
        <v>0</v>
      </c>
      <c r="D27" s="207"/>
      <c r="E27" s="207">
        <v>13387911</v>
      </c>
      <c r="F27" s="207">
        <v>13375000</v>
      </c>
      <c r="G27" s="207">
        <v>14700000</v>
      </c>
      <c r="H27" s="207">
        <v>15000000</v>
      </c>
      <c r="I27" s="207">
        <v>15000000</v>
      </c>
    </row>
    <row r="28" spans="1:9" s="96" customFormat="1" ht="22.5" customHeight="1">
      <c r="A28" s="68" t="s">
        <v>1</v>
      </c>
      <c r="B28" s="86" t="s">
        <v>147</v>
      </c>
      <c r="C28" s="215">
        <v>0</v>
      </c>
      <c r="D28" s="212"/>
      <c r="E28" s="212">
        <v>14314007</v>
      </c>
      <c r="F28" s="212">
        <v>17192000</v>
      </c>
      <c r="G28" s="212">
        <v>14700000</v>
      </c>
      <c r="H28" s="212">
        <v>15000000</v>
      </c>
      <c r="I28" s="212">
        <v>15000000</v>
      </c>
    </row>
    <row r="29" spans="1:9" s="96" customFormat="1" ht="22.5" customHeight="1">
      <c r="A29" s="68" t="s">
        <v>19</v>
      </c>
      <c r="B29" s="86" t="s">
        <v>148</v>
      </c>
      <c r="C29" s="215">
        <v>0</v>
      </c>
      <c r="D29" s="212"/>
      <c r="E29" s="215">
        <v>926096</v>
      </c>
      <c r="F29" s="212">
        <v>3817000</v>
      </c>
      <c r="G29" s="212"/>
      <c r="H29" s="212"/>
      <c r="I29" s="212"/>
    </row>
    <row r="30" spans="1:9" s="73" customFormat="1" ht="22.5" customHeight="1">
      <c r="A30" s="68" t="s">
        <v>21</v>
      </c>
      <c r="B30" s="86" t="s">
        <v>223</v>
      </c>
      <c r="C30" s="207"/>
      <c r="D30" s="207"/>
      <c r="E30" s="207"/>
      <c r="F30" s="207"/>
      <c r="G30" s="207"/>
      <c r="H30" s="207"/>
      <c r="I30" s="207"/>
    </row>
    <row r="31" spans="1:9" s="69" customFormat="1" ht="15" customHeight="1">
      <c r="A31" s="77" t="s">
        <v>180</v>
      </c>
      <c r="B31" s="78" t="s">
        <v>229</v>
      </c>
      <c r="C31" s="214">
        <v>0</v>
      </c>
      <c r="D31" s="214"/>
      <c r="E31" s="214">
        <v>24.94</v>
      </c>
      <c r="F31" s="214">
        <v>18.74</v>
      </c>
      <c r="G31" s="214">
        <v>9.82</v>
      </c>
      <c r="H31" s="214">
        <v>3.33</v>
      </c>
      <c r="I31" s="214">
        <v>0</v>
      </c>
    </row>
    <row r="32" spans="1:9" s="69" customFormat="1" ht="28.5" customHeight="1">
      <c r="A32" s="77" t="s">
        <v>181</v>
      </c>
      <c r="B32" s="78" t="s">
        <v>518</v>
      </c>
      <c r="C32" s="214">
        <v>0</v>
      </c>
      <c r="D32" s="214"/>
      <c r="E32" s="214">
        <v>24.94</v>
      </c>
      <c r="F32" s="214">
        <v>18.74</v>
      </c>
      <c r="G32" s="214">
        <v>9.82</v>
      </c>
      <c r="H32" s="214">
        <v>3.33</v>
      </c>
      <c r="I32" s="214">
        <v>0</v>
      </c>
    </row>
    <row r="33" spans="1:9" s="69" customFormat="1" ht="15" customHeight="1">
      <c r="A33" s="77" t="s">
        <v>182</v>
      </c>
      <c r="B33" s="78" t="s">
        <v>190</v>
      </c>
      <c r="C33" s="214">
        <v>0</v>
      </c>
      <c r="D33" s="214"/>
      <c r="E33" s="214">
        <v>7.46</v>
      </c>
      <c r="F33" s="214">
        <v>6.46</v>
      </c>
      <c r="G33" s="214">
        <v>9.82</v>
      </c>
      <c r="H33" s="214">
        <v>6.76</v>
      </c>
      <c r="I33" s="214">
        <v>3.47</v>
      </c>
    </row>
    <row r="34" spans="1:9" s="69" customFormat="1" ht="25.5" customHeight="1">
      <c r="A34" s="77" t="s">
        <v>183</v>
      </c>
      <c r="B34" s="78" t="s">
        <v>191</v>
      </c>
      <c r="C34" s="214">
        <v>0</v>
      </c>
      <c r="D34" s="214"/>
      <c r="E34" s="214">
        <v>7.46</v>
      </c>
      <c r="F34" s="214">
        <v>6.46</v>
      </c>
      <c r="G34" s="214">
        <v>9.82</v>
      </c>
      <c r="H34" s="214">
        <v>6.76</v>
      </c>
      <c r="I34" s="214">
        <v>3.47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3"/>
  <sheetViews>
    <sheetView workbookViewId="0" topLeftCell="B1">
      <selection activeCell="F267" sqref="F267"/>
    </sheetView>
  </sheetViews>
  <sheetFormatPr defaultColWidth="9.00390625" defaultRowHeight="12.75"/>
  <cols>
    <col min="1" max="1" width="6.625" style="2" customWidth="1"/>
    <col min="2" max="2" width="9.00390625" style="2" customWidth="1"/>
    <col min="3" max="3" width="4.875" style="2" customWidth="1"/>
    <col min="4" max="4" width="32.375" style="2" customWidth="1"/>
    <col min="5" max="5" width="12.375" style="2" customWidth="1"/>
    <col min="6" max="6" width="13.25390625" style="2" customWidth="1"/>
    <col min="7" max="7" width="13.375" style="2" customWidth="1"/>
    <col min="8" max="8" width="11.00390625" style="2" customWidth="1"/>
    <col min="9" max="10" width="10.75390625" style="2" customWidth="1"/>
    <col min="11" max="11" width="8.25390625" style="2" customWidth="1"/>
    <col min="12" max="12" width="11.75390625" style="2" customWidth="1"/>
  </cols>
  <sheetData>
    <row r="1" spans="1:12" ht="18">
      <c r="A1" s="256" t="s">
        <v>655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5"/>
      <c r="B3" s="65"/>
      <c r="C3" s="65"/>
      <c r="D3" s="65"/>
      <c r="E3" s="65"/>
      <c r="F3" s="65"/>
      <c r="H3" s="19"/>
      <c r="I3" s="19"/>
      <c r="J3" s="19"/>
      <c r="K3" s="19"/>
      <c r="L3" s="67" t="s">
        <v>58</v>
      </c>
    </row>
    <row r="4" spans="1:12" ht="12.75">
      <c r="A4" s="65"/>
      <c r="B4" s="65"/>
      <c r="C4" s="65"/>
      <c r="D4" s="65"/>
      <c r="E4" s="65"/>
      <c r="F4" s="65"/>
      <c r="H4" s="19"/>
      <c r="I4" s="19"/>
      <c r="J4" s="19"/>
      <c r="K4" s="19"/>
      <c r="L4" s="67"/>
    </row>
    <row r="5" spans="1:12" ht="12.75">
      <c r="A5" s="65"/>
      <c r="B5" s="65"/>
      <c r="C5" s="65"/>
      <c r="D5" s="65"/>
      <c r="E5" s="65"/>
      <c r="F5" s="65"/>
      <c r="H5" s="19"/>
      <c r="I5" s="19"/>
      <c r="J5" s="19"/>
      <c r="K5" s="19"/>
      <c r="L5" s="67"/>
    </row>
    <row r="6" spans="1:12" ht="12.75">
      <c r="A6" s="65"/>
      <c r="B6" s="65"/>
      <c r="C6" s="65"/>
      <c r="D6" s="65"/>
      <c r="E6" s="65"/>
      <c r="F6" s="65"/>
      <c r="H6" s="19"/>
      <c r="I6" s="19"/>
      <c r="J6" s="19"/>
      <c r="K6" s="19"/>
      <c r="L6" s="67"/>
    </row>
    <row r="7" spans="1:12" ht="12.75">
      <c r="A7" s="65"/>
      <c r="B7" s="65"/>
      <c r="C7" s="65"/>
      <c r="D7" s="65"/>
      <c r="E7" s="65"/>
      <c r="F7" s="65"/>
      <c r="H7" s="19"/>
      <c r="I7" s="19"/>
      <c r="J7" s="19"/>
      <c r="K7" s="19"/>
      <c r="L7" s="67"/>
    </row>
    <row r="8" spans="1:12" ht="12.75">
      <c r="A8" s="65"/>
      <c r="B8" s="65"/>
      <c r="C8" s="65"/>
      <c r="D8" s="65"/>
      <c r="E8" s="65"/>
      <c r="F8" s="65"/>
      <c r="H8" s="19"/>
      <c r="I8" s="19"/>
      <c r="J8" s="19"/>
      <c r="K8" s="19"/>
      <c r="L8" s="67"/>
    </row>
    <row r="9" spans="1:12" ht="12.75">
      <c r="A9" s="65"/>
      <c r="B9" s="65"/>
      <c r="C9" s="65"/>
      <c r="D9" s="65"/>
      <c r="E9" s="65"/>
      <c r="F9" s="65"/>
      <c r="H9" s="19"/>
      <c r="I9" s="19"/>
      <c r="J9" s="19"/>
      <c r="K9" s="19"/>
      <c r="L9" s="67"/>
    </row>
    <row r="10" spans="1:12" ht="12.75">
      <c r="A10" s="65"/>
      <c r="B10" s="65"/>
      <c r="C10" s="65"/>
      <c r="D10" s="65"/>
      <c r="E10" s="65"/>
      <c r="F10" s="65"/>
      <c r="H10" s="19"/>
      <c r="I10" s="19"/>
      <c r="J10" s="19"/>
      <c r="K10" s="19"/>
      <c r="L10" s="67"/>
    </row>
    <row r="11" spans="1:12" ht="12.75">
      <c r="A11" s="65"/>
      <c r="B11" s="65"/>
      <c r="C11" s="65"/>
      <c r="D11" s="65"/>
      <c r="E11" s="65"/>
      <c r="F11" s="65"/>
      <c r="H11" s="19"/>
      <c r="I11" s="19"/>
      <c r="J11" s="19"/>
      <c r="K11" s="19"/>
      <c r="L11" s="67"/>
    </row>
    <row r="12" spans="1:12" ht="12.75">
      <c r="A12" s="65"/>
      <c r="B12" s="65"/>
      <c r="C12" s="65"/>
      <c r="D12" s="65"/>
      <c r="E12" s="65"/>
      <c r="F12" s="65"/>
      <c r="H12" s="19"/>
      <c r="I12" s="19"/>
      <c r="J12" s="19"/>
      <c r="K12" s="19"/>
      <c r="L12" s="67"/>
    </row>
    <row r="13" spans="1:12" s="69" customFormat="1" ht="18.75" customHeight="1">
      <c r="A13" s="257" t="s">
        <v>2</v>
      </c>
      <c r="B13" s="257" t="s">
        <v>3</v>
      </c>
      <c r="C13" s="257" t="s">
        <v>151</v>
      </c>
      <c r="D13" s="257" t="s">
        <v>18</v>
      </c>
      <c r="E13" s="257" t="s">
        <v>632</v>
      </c>
      <c r="F13" s="257" t="s">
        <v>90</v>
      </c>
      <c r="G13" s="257"/>
      <c r="H13" s="257"/>
      <c r="I13" s="257"/>
      <c r="J13" s="257"/>
      <c r="K13" s="257"/>
      <c r="L13" s="257"/>
    </row>
    <row r="14" spans="1:12" s="69" customFormat="1" ht="20.25" customHeight="1">
      <c r="A14" s="257"/>
      <c r="B14" s="257"/>
      <c r="C14" s="257"/>
      <c r="D14" s="257"/>
      <c r="E14" s="257"/>
      <c r="F14" s="257" t="s">
        <v>37</v>
      </c>
      <c r="G14" s="257" t="s">
        <v>6</v>
      </c>
      <c r="H14" s="257"/>
      <c r="I14" s="257"/>
      <c r="J14" s="257"/>
      <c r="K14" s="257"/>
      <c r="L14" s="257" t="s">
        <v>40</v>
      </c>
    </row>
    <row r="15" spans="1:12" s="69" customFormat="1" ht="89.25">
      <c r="A15" s="257"/>
      <c r="B15" s="257"/>
      <c r="C15" s="257"/>
      <c r="D15" s="257"/>
      <c r="E15" s="257"/>
      <c r="F15" s="257"/>
      <c r="G15" s="84" t="s">
        <v>117</v>
      </c>
      <c r="H15" s="84" t="s">
        <v>196</v>
      </c>
      <c r="I15" s="84" t="s">
        <v>114</v>
      </c>
      <c r="J15" s="84" t="s">
        <v>153</v>
      </c>
      <c r="K15" s="84" t="s">
        <v>116</v>
      </c>
      <c r="L15" s="257"/>
    </row>
    <row r="16" spans="1:12" s="69" customFormat="1" ht="6" customHeight="1">
      <c r="A16" s="70">
        <v>1</v>
      </c>
      <c r="B16" s="70">
        <v>2</v>
      </c>
      <c r="C16" s="70">
        <v>3</v>
      </c>
      <c r="D16" s="70">
        <v>4</v>
      </c>
      <c r="E16" s="70">
        <v>5</v>
      </c>
      <c r="F16" s="70">
        <v>6</v>
      </c>
      <c r="G16" s="70">
        <v>7</v>
      </c>
      <c r="H16" s="70">
        <v>8</v>
      </c>
      <c r="I16" s="70">
        <v>9</v>
      </c>
      <c r="J16" s="70">
        <v>10</v>
      </c>
      <c r="K16" s="169">
        <v>11</v>
      </c>
      <c r="L16" s="169">
        <v>12</v>
      </c>
    </row>
    <row r="17" spans="1:12" s="69" customFormat="1" ht="12.75">
      <c r="A17" s="166" t="s">
        <v>231</v>
      </c>
      <c r="B17" s="166"/>
      <c r="C17" s="166"/>
      <c r="D17" s="167" t="s">
        <v>230</v>
      </c>
      <c r="E17" s="225">
        <f>E18+E22+E26+E24</f>
        <v>746300</v>
      </c>
      <c r="F17" s="168">
        <f>F18+F22+F26+F24</f>
        <v>14300</v>
      </c>
      <c r="G17" s="168">
        <f aca="true" t="shared" si="0" ref="G17:L17">G18+G22+G26</f>
        <v>0</v>
      </c>
      <c r="H17" s="168">
        <f t="shared" si="0"/>
        <v>0</v>
      </c>
      <c r="I17" s="168">
        <f t="shared" si="0"/>
        <v>0</v>
      </c>
      <c r="J17" s="168">
        <f t="shared" si="0"/>
        <v>0</v>
      </c>
      <c r="K17" s="168">
        <f t="shared" si="0"/>
        <v>0</v>
      </c>
      <c r="L17" s="225">
        <f t="shared" si="0"/>
        <v>732000</v>
      </c>
    </row>
    <row r="18" spans="1:12" s="69" customFormat="1" ht="25.5">
      <c r="A18" s="155"/>
      <c r="B18" s="155" t="s">
        <v>232</v>
      </c>
      <c r="C18" s="155"/>
      <c r="D18" s="71" t="s">
        <v>234</v>
      </c>
      <c r="E18" s="226">
        <f>SUM(E19:E21)</f>
        <v>732000</v>
      </c>
      <c r="F18" s="226">
        <f aca="true" t="shared" si="1" ref="F18:L18">SUM(F19:F21)</f>
        <v>0</v>
      </c>
      <c r="G18" s="226">
        <f t="shared" si="1"/>
        <v>0</v>
      </c>
      <c r="H18" s="226">
        <f t="shared" si="1"/>
        <v>0</v>
      </c>
      <c r="I18" s="226">
        <f t="shared" si="1"/>
        <v>0</v>
      </c>
      <c r="J18" s="226">
        <f t="shared" si="1"/>
        <v>0</v>
      </c>
      <c r="K18" s="226">
        <f t="shared" si="1"/>
        <v>0</v>
      </c>
      <c r="L18" s="226">
        <f t="shared" si="1"/>
        <v>732000</v>
      </c>
    </row>
    <row r="19" spans="1:12" s="69" customFormat="1" ht="25.5">
      <c r="A19" s="155"/>
      <c r="B19" s="155"/>
      <c r="C19" s="155" t="s">
        <v>348</v>
      </c>
      <c r="D19" s="71" t="s">
        <v>440</v>
      </c>
      <c r="E19" s="226">
        <v>755.87</v>
      </c>
      <c r="F19" s="71"/>
      <c r="G19" s="71"/>
      <c r="H19" s="71"/>
      <c r="I19" s="71"/>
      <c r="J19" s="71"/>
      <c r="K19" s="71"/>
      <c r="L19" s="227">
        <v>755.87</v>
      </c>
    </row>
    <row r="20" spans="1:12" s="69" customFormat="1" ht="25.5">
      <c r="A20" s="155"/>
      <c r="B20" s="155"/>
      <c r="C20" s="155" t="s">
        <v>551</v>
      </c>
      <c r="D20" s="71" t="s">
        <v>440</v>
      </c>
      <c r="E20" s="226">
        <v>394160</v>
      </c>
      <c r="F20" s="71"/>
      <c r="G20" s="71"/>
      <c r="H20" s="71"/>
      <c r="I20" s="71"/>
      <c r="J20" s="71"/>
      <c r="K20" s="71"/>
      <c r="L20" s="227">
        <v>394160</v>
      </c>
    </row>
    <row r="21" spans="1:12" s="69" customFormat="1" ht="25.5">
      <c r="A21" s="155"/>
      <c r="B21" s="155"/>
      <c r="C21" s="155" t="s">
        <v>552</v>
      </c>
      <c r="D21" s="71" t="s">
        <v>440</v>
      </c>
      <c r="E21" s="226">
        <v>337084.13</v>
      </c>
      <c r="F21" s="71"/>
      <c r="G21" s="71"/>
      <c r="H21" s="71"/>
      <c r="I21" s="71"/>
      <c r="J21" s="71"/>
      <c r="K21" s="71"/>
      <c r="L21" s="227">
        <v>337084.13</v>
      </c>
    </row>
    <row r="22" spans="1:12" s="69" customFormat="1" ht="12.75">
      <c r="A22" s="155"/>
      <c r="B22" s="155" t="s">
        <v>349</v>
      </c>
      <c r="C22" s="155"/>
      <c r="D22" s="71" t="s">
        <v>350</v>
      </c>
      <c r="E22" s="227">
        <f>SUM(E23)</f>
        <v>13300</v>
      </c>
      <c r="F22" s="227">
        <f aca="true" t="shared" si="2" ref="F22:L22">SUM(F23)</f>
        <v>13300</v>
      </c>
      <c r="G22" s="156">
        <f t="shared" si="2"/>
        <v>0</v>
      </c>
      <c r="H22" s="156">
        <f t="shared" si="2"/>
        <v>0</v>
      </c>
      <c r="I22" s="156">
        <f t="shared" si="2"/>
        <v>0</v>
      </c>
      <c r="J22" s="156">
        <f t="shared" si="2"/>
        <v>0</v>
      </c>
      <c r="K22" s="156">
        <f t="shared" si="2"/>
        <v>0</v>
      </c>
      <c r="L22" s="156">
        <f t="shared" si="2"/>
        <v>0</v>
      </c>
    </row>
    <row r="23" spans="1:12" s="69" customFormat="1" ht="38.25">
      <c r="A23" s="155"/>
      <c r="B23" s="155"/>
      <c r="C23" s="155" t="s">
        <v>351</v>
      </c>
      <c r="D23" s="71" t="s">
        <v>452</v>
      </c>
      <c r="E23" s="227">
        <v>13300</v>
      </c>
      <c r="F23" s="227">
        <v>13300</v>
      </c>
      <c r="G23" s="71"/>
      <c r="H23" s="71"/>
      <c r="I23" s="71"/>
      <c r="J23" s="71"/>
      <c r="K23" s="71"/>
      <c r="L23" s="71"/>
    </row>
    <row r="24" spans="1:12" s="69" customFormat="1" ht="25.5" hidden="1">
      <c r="A24" s="155"/>
      <c r="B24" s="155" t="s">
        <v>625</v>
      </c>
      <c r="C24" s="155"/>
      <c r="D24" s="71" t="s">
        <v>626</v>
      </c>
      <c r="E24" s="227">
        <f>SUM(E25)</f>
        <v>0</v>
      </c>
      <c r="F24" s="227"/>
      <c r="G24" s="71"/>
      <c r="H24" s="71"/>
      <c r="I24" s="71"/>
      <c r="J24" s="71"/>
      <c r="K24" s="71"/>
      <c r="L24" s="71">
        <v>0</v>
      </c>
    </row>
    <row r="25" spans="1:12" s="69" customFormat="1" ht="25.5" hidden="1">
      <c r="A25" s="155"/>
      <c r="B25" s="155"/>
      <c r="C25" s="155" t="s">
        <v>348</v>
      </c>
      <c r="D25" s="71" t="s">
        <v>440</v>
      </c>
      <c r="E25" s="227">
        <v>0</v>
      </c>
      <c r="F25" s="227"/>
      <c r="G25" s="71"/>
      <c r="H25" s="71"/>
      <c r="I25" s="71"/>
      <c r="J25" s="71"/>
      <c r="K25" s="71"/>
      <c r="L25" s="71">
        <v>0</v>
      </c>
    </row>
    <row r="26" spans="1:12" s="69" customFormat="1" ht="12.75">
      <c r="A26" s="155"/>
      <c r="B26" s="155" t="s">
        <v>233</v>
      </c>
      <c r="C26" s="155"/>
      <c r="D26" s="71" t="s">
        <v>235</v>
      </c>
      <c r="E26" s="227">
        <f>SUM(E27:E28)</f>
        <v>1000</v>
      </c>
      <c r="F26" s="227">
        <f aca="true" t="shared" si="3" ref="F26:L26">SUM(F27:F28)</f>
        <v>1000</v>
      </c>
      <c r="G26" s="156">
        <f t="shared" si="3"/>
        <v>0</v>
      </c>
      <c r="H26" s="156">
        <f t="shared" si="3"/>
        <v>0</v>
      </c>
      <c r="I26" s="156">
        <f t="shared" si="3"/>
        <v>0</v>
      </c>
      <c r="J26" s="156">
        <f t="shared" si="3"/>
        <v>0</v>
      </c>
      <c r="K26" s="156">
        <f t="shared" si="3"/>
        <v>0</v>
      </c>
      <c r="L26" s="156">
        <f t="shared" si="3"/>
        <v>0</v>
      </c>
    </row>
    <row r="27" spans="1:12" s="69" customFormat="1" ht="25.5">
      <c r="A27" s="155"/>
      <c r="B27" s="155"/>
      <c r="C27" s="155" t="s">
        <v>352</v>
      </c>
      <c r="D27" s="71" t="s">
        <v>453</v>
      </c>
      <c r="E27" s="227">
        <v>1000</v>
      </c>
      <c r="F27" s="227">
        <v>1000</v>
      </c>
      <c r="G27" s="71"/>
      <c r="H27" s="71"/>
      <c r="I27" s="71"/>
      <c r="J27" s="71"/>
      <c r="K27" s="71"/>
      <c r="L27" s="71"/>
    </row>
    <row r="28" spans="1:12" s="69" customFormat="1" ht="25.5" hidden="1">
      <c r="A28" s="155"/>
      <c r="B28" s="155"/>
      <c r="C28" s="155" t="s">
        <v>353</v>
      </c>
      <c r="D28" s="71" t="s">
        <v>354</v>
      </c>
      <c r="E28" s="227">
        <v>0</v>
      </c>
      <c r="F28" s="227">
        <v>0</v>
      </c>
      <c r="G28" s="71"/>
      <c r="H28" s="71"/>
      <c r="I28" s="71"/>
      <c r="J28" s="71"/>
      <c r="K28" s="71"/>
      <c r="L28" s="71"/>
    </row>
    <row r="29" spans="1:12" s="69" customFormat="1" ht="12.75">
      <c r="A29" s="170" t="s">
        <v>546</v>
      </c>
      <c r="B29" s="170"/>
      <c r="C29" s="170"/>
      <c r="D29" s="163" t="s">
        <v>547</v>
      </c>
      <c r="E29" s="229">
        <f>E30</f>
        <v>3285</v>
      </c>
      <c r="F29" s="229">
        <f aca="true" t="shared" si="4" ref="F29:L29">F30</f>
        <v>0</v>
      </c>
      <c r="G29" s="171">
        <f t="shared" si="4"/>
        <v>0</v>
      </c>
      <c r="H29" s="171">
        <f t="shared" si="4"/>
        <v>0</v>
      </c>
      <c r="I29" s="171">
        <f t="shared" si="4"/>
        <v>0</v>
      </c>
      <c r="J29" s="171">
        <f t="shared" si="4"/>
        <v>0</v>
      </c>
      <c r="K29" s="171">
        <f t="shared" si="4"/>
        <v>0</v>
      </c>
      <c r="L29" s="171">
        <f t="shared" si="4"/>
        <v>3285</v>
      </c>
    </row>
    <row r="30" spans="1:12" s="69" customFormat="1" ht="12.75">
      <c r="A30" s="155"/>
      <c r="B30" s="155" t="s">
        <v>548</v>
      </c>
      <c r="C30" s="155"/>
      <c r="D30" s="71" t="s">
        <v>549</v>
      </c>
      <c r="E30" s="227">
        <f>SUM(E31)</f>
        <v>3285</v>
      </c>
      <c r="F30" s="227">
        <f aca="true" t="shared" si="5" ref="F30:L30">SUM(F31)</f>
        <v>0</v>
      </c>
      <c r="G30" s="156">
        <f t="shared" si="5"/>
        <v>0</v>
      </c>
      <c r="H30" s="156">
        <f t="shared" si="5"/>
        <v>0</v>
      </c>
      <c r="I30" s="156">
        <f t="shared" si="5"/>
        <v>0</v>
      </c>
      <c r="J30" s="156">
        <f t="shared" si="5"/>
        <v>0</v>
      </c>
      <c r="K30" s="156">
        <f t="shared" si="5"/>
        <v>0</v>
      </c>
      <c r="L30" s="156">
        <f t="shared" si="5"/>
        <v>3285</v>
      </c>
    </row>
    <row r="31" spans="1:12" s="69" customFormat="1" ht="89.25">
      <c r="A31" s="155"/>
      <c r="B31" s="155"/>
      <c r="C31" s="155" t="s">
        <v>544</v>
      </c>
      <c r="D31" s="158" t="s">
        <v>545</v>
      </c>
      <c r="E31" s="227">
        <v>3285</v>
      </c>
      <c r="F31" s="227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3285</v>
      </c>
    </row>
    <row r="32" spans="1:12" s="69" customFormat="1" ht="12.75">
      <c r="A32" s="170" t="s">
        <v>236</v>
      </c>
      <c r="B32" s="155"/>
      <c r="C32" s="155"/>
      <c r="D32" s="163" t="s">
        <v>242</v>
      </c>
      <c r="E32" s="229">
        <f aca="true" t="shared" si="6" ref="E32:L32">E33+E36+E42</f>
        <v>643001.3200000001</v>
      </c>
      <c r="F32" s="229">
        <f t="shared" si="6"/>
        <v>343001.32</v>
      </c>
      <c r="G32" s="171">
        <f t="shared" si="6"/>
        <v>0</v>
      </c>
      <c r="H32" s="171">
        <f t="shared" si="6"/>
        <v>0</v>
      </c>
      <c r="I32" s="171">
        <f t="shared" si="6"/>
        <v>30000</v>
      </c>
      <c r="J32" s="171">
        <f t="shared" si="6"/>
        <v>0</v>
      </c>
      <c r="K32" s="171">
        <f t="shared" si="6"/>
        <v>0</v>
      </c>
      <c r="L32" s="171">
        <f t="shared" si="6"/>
        <v>300000</v>
      </c>
    </row>
    <row r="33" spans="1:12" s="69" customFormat="1" ht="12.75">
      <c r="A33" s="155"/>
      <c r="B33" s="155" t="s">
        <v>663</v>
      </c>
      <c r="C33" s="155"/>
      <c r="D33" s="71" t="s">
        <v>665</v>
      </c>
      <c r="E33" s="227">
        <f>SUM(E34:E35)</f>
        <v>30000</v>
      </c>
      <c r="F33" s="227">
        <f aca="true" t="shared" si="7" ref="F33:L33">SUM(F34:F35)</f>
        <v>30000</v>
      </c>
      <c r="G33" s="156">
        <f t="shared" si="7"/>
        <v>0</v>
      </c>
      <c r="H33" s="156">
        <f t="shared" si="7"/>
        <v>0</v>
      </c>
      <c r="I33" s="156">
        <f t="shared" si="7"/>
        <v>30000</v>
      </c>
      <c r="J33" s="156">
        <f t="shared" si="7"/>
        <v>0</v>
      </c>
      <c r="K33" s="156">
        <f t="shared" si="7"/>
        <v>0</v>
      </c>
      <c r="L33" s="156">
        <f t="shared" si="7"/>
        <v>0</v>
      </c>
    </row>
    <row r="34" spans="1:12" s="69" customFormat="1" ht="63.75">
      <c r="A34" s="155"/>
      <c r="B34" s="155"/>
      <c r="C34" s="155" t="s">
        <v>664</v>
      </c>
      <c r="D34" s="71" t="s">
        <v>704</v>
      </c>
      <c r="E34" s="227">
        <v>30000</v>
      </c>
      <c r="F34" s="227">
        <v>30000</v>
      </c>
      <c r="G34" s="71"/>
      <c r="H34" s="71"/>
      <c r="I34" s="71">
        <v>30000</v>
      </c>
      <c r="J34" s="71"/>
      <c r="K34" s="71"/>
      <c r="L34" s="71"/>
    </row>
    <row r="35" spans="1:12" s="69" customFormat="1" ht="25.5" hidden="1">
      <c r="A35" s="157"/>
      <c r="B35" s="157"/>
      <c r="C35" s="157" t="s">
        <v>348</v>
      </c>
      <c r="D35" s="71" t="s">
        <v>440</v>
      </c>
      <c r="E35" s="230">
        <v>0</v>
      </c>
      <c r="F35" s="230"/>
      <c r="G35" s="158"/>
      <c r="H35" s="158"/>
      <c r="I35" s="158"/>
      <c r="J35" s="158"/>
      <c r="K35" s="158"/>
      <c r="L35" s="159"/>
    </row>
    <row r="36" spans="1:12" s="69" customFormat="1" ht="12.75">
      <c r="A36" s="157"/>
      <c r="B36" s="157" t="s">
        <v>355</v>
      </c>
      <c r="C36" s="157"/>
      <c r="D36" s="158" t="s">
        <v>356</v>
      </c>
      <c r="E36" s="230">
        <f>SUM(E37:E41)</f>
        <v>588001.3200000001</v>
      </c>
      <c r="F36" s="230">
        <f aca="true" t="shared" si="8" ref="F36:K36">SUM(F37:F41)</f>
        <v>288001.32</v>
      </c>
      <c r="G36" s="159">
        <f t="shared" si="8"/>
        <v>0</v>
      </c>
      <c r="H36" s="159">
        <f t="shared" si="8"/>
        <v>0</v>
      </c>
      <c r="I36" s="159">
        <f t="shared" si="8"/>
        <v>0</v>
      </c>
      <c r="J36" s="159">
        <f t="shared" si="8"/>
        <v>0</v>
      </c>
      <c r="K36" s="159">
        <f t="shared" si="8"/>
        <v>0</v>
      </c>
      <c r="L36" s="159">
        <f>SUM(L37:L41)</f>
        <v>300000</v>
      </c>
    </row>
    <row r="37" spans="1:12" s="69" customFormat="1" ht="25.5">
      <c r="A37" s="157"/>
      <c r="B37" s="157"/>
      <c r="C37" s="157" t="s">
        <v>352</v>
      </c>
      <c r="D37" s="71" t="s">
        <v>438</v>
      </c>
      <c r="E37" s="230">
        <v>50000</v>
      </c>
      <c r="F37" s="230">
        <v>50000</v>
      </c>
      <c r="G37" s="158"/>
      <c r="H37" s="158"/>
      <c r="I37" s="158"/>
      <c r="J37" s="158"/>
      <c r="K37" s="158"/>
      <c r="L37" s="158"/>
    </row>
    <row r="38" spans="1:12" s="69" customFormat="1" ht="25.5">
      <c r="A38" s="157"/>
      <c r="B38" s="157"/>
      <c r="C38" s="157" t="s">
        <v>357</v>
      </c>
      <c r="D38" s="158" t="s">
        <v>695</v>
      </c>
      <c r="E38" s="230">
        <v>178001.32</v>
      </c>
      <c r="F38" s="230">
        <v>178001.32</v>
      </c>
      <c r="G38" s="158"/>
      <c r="H38" s="158"/>
      <c r="I38" s="158"/>
      <c r="J38" s="158"/>
      <c r="K38" s="158"/>
      <c r="L38" s="158"/>
    </row>
    <row r="39" spans="1:12" s="69" customFormat="1" ht="25.5">
      <c r="A39" s="157"/>
      <c r="B39" s="157"/>
      <c r="C39" s="157" t="s">
        <v>353</v>
      </c>
      <c r="D39" s="71" t="s">
        <v>354</v>
      </c>
      <c r="E39" s="230">
        <v>60000</v>
      </c>
      <c r="F39" s="230">
        <v>60000</v>
      </c>
      <c r="G39" s="158"/>
      <c r="H39" s="158"/>
      <c r="I39" s="158"/>
      <c r="J39" s="158"/>
      <c r="K39" s="158"/>
      <c r="L39" s="158"/>
    </row>
    <row r="40" spans="1:12" s="69" customFormat="1" ht="25.5" hidden="1">
      <c r="A40" s="157"/>
      <c r="B40" s="157"/>
      <c r="C40" s="157" t="s">
        <v>551</v>
      </c>
      <c r="D40" s="71" t="s">
        <v>440</v>
      </c>
      <c r="E40" s="230">
        <v>0</v>
      </c>
      <c r="F40" s="230"/>
      <c r="G40" s="158"/>
      <c r="H40" s="158"/>
      <c r="I40" s="158"/>
      <c r="J40" s="158"/>
      <c r="K40" s="158"/>
      <c r="L40" s="158"/>
    </row>
    <row r="41" spans="1:12" s="69" customFormat="1" ht="25.5">
      <c r="A41" s="157"/>
      <c r="B41" s="157"/>
      <c r="C41" s="157" t="s">
        <v>348</v>
      </c>
      <c r="D41" s="71" t="s">
        <v>440</v>
      </c>
      <c r="E41" s="230">
        <v>300000</v>
      </c>
      <c r="F41" s="230"/>
      <c r="G41" s="158"/>
      <c r="H41" s="158"/>
      <c r="I41" s="158"/>
      <c r="J41" s="158"/>
      <c r="K41" s="158"/>
      <c r="L41" s="159">
        <v>300000</v>
      </c>
    </row>
    <row r="42" spans="1:12" s="69" customFormat="1" ht="12.75">
      <c r="A42" s="157"/>
      <c r="B42" s="157" t="s">
        <v>358</v>
      </c>
      <c r="C42" s="157"/>
      <c r="D42" s="158" t="s">
        <v>235</v>
      </c>
      <c r="E42" s="230">
        <f>SUM(E43)</f>
        <v>25000</v>
      </c>
      <c r="F42" s="230">
        <f aca="true" t="shared" si="9" ref="F42:L42">SUM(F43)</f>
        <v>25000</v>
      </c>
      <c r="G42" s="159">
        <f t="shared" si="9"/>
        <v>0</v>
      </c>
      <c r="H42" s="159">
        <f t="shared" si="9"/>
        <v>0</v>
      </c>
      <c r="I42" s="159">
        <f t="shared" si="9"/>
        <v>0</v>
      </c>
      <c r="J42" s="159">
        <f t="shared" si="9"/>
        <v>0</v>
      </c>
      <c r="K42" s="159">
        <f t="shared" si="9"/>
        <v>0</v>
      </c>
      <c r="L42" s="159">
        <f t="shared" si="9"/>
        <v>0</v>
      </c>
    </row>
    <row r="43" spans="1:12" s="69" customFormat="1" ht="25.5">
      <c r="A43" s="157"/>
      <c r="B43" s="157"/>
      <c r="C43" s="157" t="s">
        <v>359</v>
      </c>
      <c r="D43" s="158" t="s">
        <v>451</v>
      </c>
      <c r="E43" s="230">
        <v>25000</v>
      </c>
      <c r="F43" s="230">
        <v>25000</v>
      </c>
      <c r="G43" s="158"/>
      <c r="H43" s="158"/>
      <c r="I43" s="158"/>
      <c r="J43" s="158"/>
      <c r="K43" s="158"/>
      <c r="L43" s="158"/>
    </row>
    <row r="44" spans="1:12" s="69" customFormat="1" ht="12.75">
      <c r="A44" s="160" t="s">
        <v>243</v>
      </c>
      <c r="B44" s="160"/>
      <c r="C44" s="160"/>
      <c r="D44" s="161" t="s">
        <v>244</v>
      </c>
      <c r="E44" s="231">
        <f>E45</f>
        <v>61000</v>
      </c>
      <c r="F44" s="231">
        <f aca="true" t="shared" si="10" ref="F44:L44">F45</f>
        <v>61000</v>
      </c>
      <c r="G44" s="162">
        <f t="shared" si="10"/>
        <v>0</v>
      </c>
      <c r="H44" s="162">
        <f t="shared" si="10"/>
        <v>0</v>
      </c>
      <c r="I44" s="162">
        <f t="shared" si="10"/>
        <v>0</v>
      </c>
      <c r="J44" s="162">
        <f t="shared" si="10"/>
        <v>0</v>
      </c>
      <c r="K44" s="162">
        <f t="shared" si="10"/>
        <v>0</v>
      </c>
      <c r="L44" s="162">
        <f t="shared" si="10"/>
        <v>0</v>
      </c>
    </row>
    <row r="45" spans="1:12" s="69" customFormat="1" ht="25.5">
      <c r="A45" s="157"/>
      <c r="B45" s="157" t="s">
        <v>245</v>
      </c>
      <c r="C45" s="157"/>
      <c r="D45" s="158" t="s">
        <v>246</v>
      </c>
      <c r="E45" s="230">
        <f>SUM(E46:E52)</f>
        <v>61000</v>
      </c>
      <c r="F45" s="230">
        <f aca="true" t="shared" si="11" ref="F45:L45">SUM(F46:F52)</f>
        <v>61000</v>
      </c>
      <c r="G45" s="159">
        <f t="shared" si="11"/>
        <v>0</v>
      </c>
      <c r="H45" s="159">
        <f t="shared" si="11"/>
        <v>0</v>
      </c>
      <c r="I45" s="159">
        <f t="shared" si="11"/>
        <v>0</v>
      </c>
      <c r="J45" s="159">
        <f t="shared" si="11"/>
        <v>0</v>
      </c>
      <c r="K45" s="159">
        <f t="shared" si="11"/>
        <v>0</v>
      </c>
      <c r="L45" s="159">
        <f t="shared" si="11"/>
        <v>0</v>
      </c>
    </row>
    <row r="46" spans="1:12" s="69" customFormat="1" ht="25.5">
      <c r="A46" s="157"/>
      <c r="B46" s="157"/>
      <c r="C46" s="157" t="s">
        <v>352</v>
      </c>
      <c r="D46" s="71" t="s">
        <v>453</v>
      </c>
      <c r="E46" s="230">
        <v>5000</v>
      </c>
      <c r="F46" s="230">
        <v>5000</v>
      </c>
      <c r="G46" s="158"/>
      <c r="H46" s="158"/>
      <c r="I46" s="158"/>
      <c r="J46" s="158"/>
      <c r="K46" s="158"/>
      <c r="L46" s="158"/>
    </row>
    <row r="47" spans="1:12" s="69" customFormat="1" ht="25.5">
      <c r="A47" s="157"/>
      <c r="B47" s="157"/>
      <c r="C47" s="157" t="s">
        <v>360</v>
      </c>
      <c r="D47" s="158" t="s">
        <v>441</v>
      </c>
      <c r="E47" s="230">
        <v>2000</v>
      </c>
      <c r="F47" s="230">
        <v>2000</v>
      </c>
      <c r="G47" s="158"/>
      <c r="H47" s="158"/>
      <c r="I47" s="158"/>
      <c r="J47" s="158"/>
      <c r="K47" s="158"/>
      <c r="L47" s="158"/>
    </row>
    <row r="48" spans="1:12" s="69" customFormat="1" ht="25.5">
      <c r="A48" s="157"/>
      <c r="B48" s="157"/>
      <c r="C48" s="157" t="s">
        <v>357</v>
      </c>
      <c r="D48" s="158" t="s">
        <v>454</v>
      </c>
      <c r="E48" s="230">
        <v>3000</v>
      </c>
      <c r="F48" s="230">
        <v>3000</v>
      </c>
      <c r="G48" s="158"/>
      <c r="H48" s="158"/>
      <c r="I48" s="158"/>
      <c r="J48" s="158"/>
      <c r="K48" s="158"/>
      <c r="L48" s="158"/>
    </row>
    <row r="49" spans="1:12" s="69" customFormat="1" ht="25.5">
      <c r="A49" s="157"/>
      <c r="B49" s="157"/>
      <c r="C49" s="157" t="s">
        <v>353</v>
      </c>
      <c r="D49" s="71" t="s">
        <v>354</v>
      </c>
      <c r="E49" s="230">
        <v>35000</v>
      </c>
      <c r="F49" s="230">
        <v>35000</v>
      </c>
      <c r="G49" s="158"/>
      <c r="H49" s="158"/>
      <c r="I49" s="158"/>
      <c r="J49" s="158"/>
      <c r="K49" s="158"/>
      <c r="L49" s="158"/>
    </row>
    <row r="50" spans="1:12" s="69" customFormat="1" ht="25.5">
      <c r="A50" s="157"/>
      <c r="B50" s="157"/>
      <c r="C50" s="157" t="s">
        <v>378</v>
      </c>
      <c r="D50" s="158" t="s">
        <v>439</v>
      </c>
      <c r="E50" s="230">
        <v>500</v>
      </c>
      <c r="F50" s="230">
        <v>500</v>
      </c>
      <c r="G50" s="158"/>
      <c r="H50" s="158"/>
      <c r="I50" s="158"/>
      <c r="J50" s="158"/>
      <c r="K50" s="158"/>
      <c r="L50" s="158"/>
    </row>
    <row r="51" spans="1:12" s="69" customFormat="1" ht="25.5">
      <c r="A51" s="157"/>
      <c r="B51" s="157"/>
      <c r="C51" s="157" t="s">
        <v>594</v>
      </c>
      <c r="D51" s="158" t="s">
        <v>595</v>
      </c>
      <c r="E51" s="230">
        <v>14500</v>
      </c>
      <c r="F51" s="230">
        <v>14500</v>
      </c>
      <c r="G51" s="158"/>
      <c r="H51" s="158"/>
      <c r="I51" s="158"/>
      <c r="J51" s="158"/>
      <c r="K51" s="158"/>
      <c r="L51" s="158"/>
    </row>
    <row r="52" spans="1:12" s="69" customFormat="1" ht="25.5">
      <c r="A52" s="157"/>
      <c r="B52" s="157"/>
      <c r="C52" s="157" t="s">
        <v>361</v>
      </c>
      <c r="D52" s="158" t="s">
        <v>455</v>
      </c>
      <c r="E52" s="230">
        <v>1000</v>
      </c>
      <c r="F52" s="230">
        <v>1000</v>
      </c>
      <c r="G52" s="158"/>
      <c r="H52" s="158"/>
      <c r="I52" s="158"/>
      <c r="J52" s="158"/>
      <c r="K52" s="158"/>
      <c r="L52" s="158"/>
    </row>
    <row r="53" spans="1:12" s="69" customFormat="1" ht="12.75">
      <c r="A53" s="160" t="s">
        <v>591</v>
      </c>
      <c r="B53" s="160"/>
      <c r="C53" s="160"/>
      <c r="D53" s="161" t="s">
        <v>592</v>
      </c>
      <c r="E53" s="231">
        <f>E54+E57</f>
        <v>17800</v>
      </c>
      <c r="F53" s="231">
        <f>F54+F57</f>
        <v>17800</v>
      </c>
      <c r="G53" s="231">
        <f aca="true" t="shared" si="12" ref="G53:L53">G54+G57</f>
        <v>2000</v>
      </c>
      <c r="H53" s="231">
        <f t="shared" si="12"/>
        <v>0</v>
      </c>
      <c r="I53" s="231">
        <f t="shared" si="12"/>
        <v>0</v>
      </c>
      <c r="J53" s="231">
        <f t="shared" si="12"/>
        <v>0</v>
      </c>
      <c r="K53" s="231">
        <f t="shared" si="12"/>
        <v>0</v>
      </c>
      <c r="L53" s="231">
        <f t="shared" si="12"/>
        <v>0</v>
      </c>
    </row>
    <row r="54" spans="1:12" s="69" customFormat="1" ht="25.5">
      <c r="A54" s="157"/>
      <c r="B54" s="157" t="s">
        <v>593</v>
      </c>
      <c r="C54" s="157"/>
      <c r="D54" s="158" t="s">
        <v>703</v>
      </c>
      <c r="E54" s="230">
        <f>SUM(E55:E56)</f>
        <v>12000</v>
      </c>
      <c r="F54" s="230">
        <f>SUM(F55:F56)</f>
        <v>12000</v>
      </c>
      <c r="G54" s="230">
        <f aca="true" t="shared" si="13" ref="G54:L54">SUM(G55:G56)</f>
        <v>2000</v>
      </c>
      <c r="H54" s="230">
        <f t="shared" si="13"/>
        <v>0</v>
      </c>
      <c r="I54" s="230">
        <f t="shared" si="13"/>
        <v>0</v>
      </c>
      <c r="J54" s="230">
        <f t="shared" si="13"/>
        <v>0</v>
      </c>
      <c r="K54" s="230">
        <f t="shared" si="13"/>
        <v>0</v>
      </c>
      <c r="L54" s="230">
        <f t="shared" si="13"/>
        <v>0</v>
      </c>
    </row>
    <row r="55" spans="1:12" s="69" customFormat="1" ht="25.5">
      <c r="A55" s="157"/>
      <c r="B55" s="157"/>
      <c r="C55" s="157" t="s">
        <v>374</v>
      </c>
      <c r="D55" s="158" t="s">
        <v>463</v>
      </c>
      <c r="E55" s="230">
        <v>2000</v>
      </c>
      <c r="F55" s="230">
        <v>2000</v>
      </c>
      <c r="G55" s="159">
        <v>2000</v>
      </c>
      <c r="H55" s="159"/>
      <c r="I55" s="159"/>
      <c r="J55" s="159"/>
      <c r="K55" s="159"/>
      <c r="L55" s="159"/>
    </row>
    <row r="56" spans="1:12" s="69" customFormat="1" ht="25.5">
      <c r="A56" s="157"/>
      <c r="B56" s="157"/>
      <c r="C56" s="157" t="s">
        <v>353</v>
      </c>
      <c r="D56" s="158" t="s">
        <v>354</v>
      </c>
      <c r="E56" s="230">
        <v>10000</v>
      </c>
      <c r="F56" s="230">
        <v>10000</v>
      </c>
      <c r="G56" s="158"/>
      <c r="H56" s="158"/>
      <c r="I56" s="158"/>
      <c r="J56" s="158"/>
      <c r="K56" s="158"/>
      <c r="L56" s="158"/>
    </row>
    <row r="57" spans="1:12" s="69" customFormat="1" ht="12.75">
      <c r="A57" s="157"/>
      <c r="B57" s="157" t="s">
        <v>627</v>
      </c>
      <c r="C57" s="157"/>
      <c r="D57" s="158" t="s">
        <v>628</v>
      </c>
      <c r="E57" s="230">
        <f>E58</f>
        <v>5800</v>
      </c>
      <c r="F57" s="230">
        <f>F58</f>
        <v>5800</v>
      </c>
      <c r="G57" s="158"/>
      <c r="H57" s="158"/>
      <c r="I57" s="158"/>
      <c r="J57" s="158"/>
      <c r="K57" s="158"/>
      <c r="L57" s="158"/>
    </row>
    <row r="58" spans="1:12" s="69" customFormat="1" ht="25.5">
      <c r="A58" s="157"/>
      <c r="B58" s="157"/>
      <c r="C58" s="157" t="s">
        <v>353</v>
      </c>
      <c r="D58" s="158" t="s">
        <v>354</v>
      </c>
      <c r="E58" s="230">
        <v>5800</v>
      </c>
      <c r="F58" s="230">
        <v>5800</v>
      </c>
      <c r="G58" s="158"/>
      <c r="H58" s="158"/>
      <c r="I58" s="158"/>
      <c r="J58" s="158"/>
      <c r="K58" s="158"/>
      <c r="L58" s="158"/>
    </row>
    <row r="59" spans="1:12" s="69" customFormat="1" ht="12.75">
      <c r="A59" s="160" t="s">
        <v>256</v>
      </c>
      <c r="B59" s="160"/>
      <c r="C59" s="160"/>
      <c r="D59" s="161" t="s">
        <v>257</v>
      </c>
      <c r="E59" s="231">
        <f>E104+E100+E74+E70+E60</f>
        <v>2213590</v>
      </c>
      <c r="F59" s="231">
        <f aca="true" t="shared" si="14" ref="F59:K59">F104+F100+F74+F70+F60</f>
        <v>2191950</v>
      </c>
      <c r="G59" s="162">
        <f t="shared" si="14"/>
        <v>1439700</v>
      </c>
      <c r="H59" s="162">
        <f t="shared" si="14"/>
        <v>279462</v>
      </c>
      <c r="I59" s="162">
        <f t="shared" si="14"/>
        <v>0</v>
      </c>
      <c r="J59" s="162">
        <f t="shared" si="14"/>
        <v>0</v>
      </c>
      <c r="K59" s="162">
        <f t="shared" si="14"/>
        <v>0</v>
      </c>
      <c r="L59" s="162">
        <f>L104+L100+L74+L70+L60</f>
        <v>21640</v>
      </c>
    </row>
    <row r="60" spans="1:12" s="69" customFormat="1" ht="12.75">
      <c r="A60" s="157"/>
      <c r="B60" s="157" t="s">
        <v>258</v>
      </c>
      <c r="C60" s="157"/>
      <c r="D60" s="158" t="s">
        <v>259</v>
      </c>
      <c r="E60" s="230">
        <f>SUM(E61:E69)</f>
        <v>173500</v>
      </c>
      <c r="F60" s="230">
        <f aca="true" t="shared" si="15" ref="F60:L60">SUM(F61:F69)</f>
        <v>173500</v>
      </c>
      <c r="G60" s="159">
        <f t="shared" si="15"/>
        <v>131700</v>
      </c>
      <c r="H60" s="159">
        <f t="shared" si="15"/>
        <v>23612</v>
      </c>
      <c r="I60" s="159">
        <f t="shared" si="15"/>
        <v>0</v>
      </c>
      <c r="J60" s="159">
        <f t="shared" si="15"/>
        <v>0</v>
      </c>
      <c r="K60" s="159">
        <f t="shared" si="15"/>
        <v>0</v>
      </c>
      <c r="L60" s="159">
        <f t="shared" si="15"/>
        <v>0</v>
      </c>
    </row>
    <row r="61" spans="1:12" s="69" customFormat="1" ht="25.5">
      <c r="A61" s="157"/>
      <c r="B61" s="157"/>
      <c r="C61" s="157" t="s">
        <v>362</v>
      </c>
      <c r="D61" s="158" t="s">
        <v>456</v>
      </c>
      <c r="E61" s="230">
        <v>123700</v>
      </c>
      <c r="F61" s="230">
        <v>123700</v>
      </c>
      <c r="G61" s="159">
        <v>123700</v>
      </c>
      <c r="H61" s="159"/>
      <c r="I61" s="158"/>
      <c r="J61" s="158"/>
      <c r="K61" s="158"/>
      <c r="L61" s="158"/>
    </row>
    <row r="62" spans="1:12" s="69" customFormat="1" ht="25.5">
      <c r="A62" s="157"/>
      <c r="B62" s="157"/>
      <c r="C62" s="157" t="s">
        <v>363</v>
      </c>
      <c r="D62" s="158" t="s">
        <v>457</v>
      </c>
      <c r="E62" s="230">
        <v>8000</v>
      </c>
      <c r="F62" s="230">
        <v>8000</v>
      </c>
      <c r="G62" s="159">
        <v>8000</v>
      </c>
      <c r="H62" s="159"/>
      <c r="I62" s="158"/>
      <c r="J62" s="158"/>
      <c r="K62" s="158"/>
      <c r="L62" s="158"/>
    </row>
    <row r="63" spans="1:12" s="69" customFormat="1" ht="25.5">
      <c r="A63" s="157"/>
      <c r="B63" s="157"/>
      <c r="C63" s="157" t="s">
        <v>364</v>
      </c>
      <c r="D63" s="158" t="s">
        <v>458</v>
      </c>
      <c r="E63" s="230">
        <v>20912</v>
      </c>
      <c r="F63" s="230">
        <v>20912</v>
      </c>
      <c r="G63" s="159"/>
      <c r="H63" s="159">
        <v>20912</v>
      </c>
      <c r="I63" s="158"/>
      <c r="J63" s="158"/>
      <c r="K63" s="158"/>
      <c r="L63" s="158"/>
    </row>
    <row r="64" spans="1:12" s="69" customFormat="1" ht="25.5">
      <c r="A64" s="157"/>
      <c r="B64" s="157"/>
      <c r="C64" s="157" t="s">
        <v>365</v>
      </c>
      <c r="D64" s="158" t="s">
        <v>459</v>
      </c>
      <c r="E64" s="230">
        <v>2700</v>
      </c>
      <c r="F64" s="230">
        <v>2700</v>
      </c>
      <c r="G64" s="159"/>
      <c r="H64" s="159">
        <v>2700</v>
      </c>
      <c r="I64" s="158"/>
      <c r="J64" s="158"/>
      <c r="K64" s="158"/>
      <c r="L64" s="158"/>
    </row>
    <row r="65" spans="1:12" s="69" customFormat="1" ht="25.5">
      <c r="A65" s="157"/>
      <c r="B65" s="157"/>
      <c r="C65" s="157" t="s">
        <v>352</v>
      </c>
      <c r="D65" s="71" t="s">
        <v>453</v>
      </c>
      <c r="E65" s="230">
        <v>3000</v>
      </c>
      <c r="F65" s="230">
        <v>3000</v>
      </c>
      <c r="G65" s="158"/>
      <c r="H65" s="158"/>
      <c r="I65" s="158"/>
      <c r="J65" s="158"/>
      <c r="K65" s="158"/>
      <c r="L65" s="158"/>
    </row>
    <row r="66" spans="1:12" s="69" customFormat="1" ht="25.5">
      <c r="A66" s="157"/>
      <c r="B66" s="157"/>
      <c r="C66" s="157" t="s">
        <v>353</v>
      </c>
      <c r="D66" s="71" t="s">
        <v>354</v>
      </c>
      <c r="E66" s="230">
        <v>12000</v>
      </c>
      <c r="F66" s="230">
        <v>12000</v>
      </c>
      <c r="G66" s="158"/>
      <c r="H66" s="158"/>
      <c r="I66" s="158"/>
      <c r="J66" s="158"/>
      <c r="K66" s="158"/>
      <c r="L66" s="158"/>
    </row>
    <row r="67" spans="1:12" s="69" customFormat="1" ht="25.5">
      <c r="A67" s="157"/>
      <c r="B67" s="157"/>
      <c r="C67" s="157" t="s">
        <v>366</v>
      </c>
      <c r="D67" s="158" t="s">
        <v>460</v>
      </c>
      <c r="E67" s="230">
        <v>300</v>
      </c>
      <c r="F67" s="230">
        <v>300</v>
      </c>
      <c r="G67" s="158"/>
      <c r="H67" s="158"/>
      <c r="I67" s="158"/>
      <c r="J67" s="158"/>
      <c r="K67" s="158"/>
      <c r="L67" s="158"/>
    </row>
    <row r="68" spans="1:12" s="69" customFormat="1" ht="25.5">
      <c r="A68" s="157"/>
      <c r="B68" s="157"/>
      <c r="C68" s="157" t="s">
        <v>367</v>
      </c>
      <c r="D68" s="158" t="s">
        <v>461</v>
      </c>
      <c r="E68" s="230">
        <v>2188</v>
      </c>
      <c r="F68" s="230">
        <v>2188</v>
      </c>
      <c r="G68" s="158"/>
      <c r="H68" s="158"/>
      <c r="I68" s="158"/>
      <c r="J68" s="158"/>
      <c r="K68" s="158"/>
      <c r="L68" s="158"/>
    </row>
    <row r="69" spans="1:12" s="69" customFormat="1" ht="25.5">
      <c r="A69" s="157"/>
      <c r="B69" s="157"/>
      <c r="C69" s="157" t="s">
        <v>383</v>
      </c>
      <c r="D69" s="158" t="s">
        <v>485</v>
      </c>
      <c r="E69" s="230">
        <v>700</v>
      </c>
      <c r="F69" s="230">
        <v>700</v>
      </c>
      <c r="G69" s="158"/>
      <c r="H69" s="158"/>
      <c r="I69" s="158"/>
      <c r="J69" s="158"/>
      <c r="K69" s="158"/>
      <c r="L69" s="158"/>
    </row>
    <row r="70" spans="1:12" s="69" customFormat="1" ht="25.5">
      <c r="A70" s="157"/>
      <c r="B70" s="157" t="s">
        <v>368</v>
      </c>
      <c r="C70" s="157"/>
      <c r="D70" s="158" t="s">
        <v>369</v>
      </c>
      <c r="E70" s="230">
        <f>SUM(E71:E73)</f>
        <v>60000</v>
      </c>
      <c r="F70" s="230">
        <f aca="true" t="shared" si="16" ref="F70:L70">SUM(F71:F73)</f>
        <v>60000</v>
      </c>
      <c r="G70" s="159">
        <f t="shared" si="16"/>
        <v>0</v>
      </c>
      <c r="H70" s="159">
        <f t="shared" si="16"/>
        <v>0</v>
      </c>
      <c r="I70" s="159">
        <f t="shared" si="16"/>
        <v>0</v>
      </c>
      <c r="J70" s="159">
        <f t="shared" si="16"/>
        <v>0</v>
      </c>
      <c r="K70" s="159">
        <f t="shared" si="16"/>
        <v>0</v>
      </c>
      <c r="L70" s="159">
        <f t="shared" si="16"/>
        <v>0</v>
      </c>
    </row>
    <row r="71" spans="1:12" s="69" customFormat="1" ht="25.5">
      <c r="A71" s="157"/>
      <c r="B71" s="157"/>
      <c r="C71" s="157" t="s">
        <v>370</v>
      </c>
      <c r="D71" s="158" t="s">
        <v>437</v>
      </c>
      <c r="E71" s="230">
        <v>52000</v>
      </c>
      <c r="F71" s="230">
        <v>52000</v>
      </c>
      <c r="G71" s="158"/>
      <c r="H71" s="158"/>
      <c r="I71" s="158"/>
      <c r="J71" s="158"/>
      <c r="K71" s="158"/>
      <c r="L71" s="158"/>
    </row>
    <row r="72" spans="1:12" s="69" customFormat="1" ht="25.5">
      <c r="A72" s="157"/>
      <c r="B72" s="157"/>
      <c r="C72" s="157" t="s">
        <v>352</v>
      </c>
      <c r="D72" s="71" t="s">
        <v>438</v>
      </c>
      <c r="E72" s="230">
        <v>3000</v>
      </c>
      <c r="F72" s="230">
        <v>3000</v>
      </c>
      <c r="G72" s="158"/>
      <c r="H72" s="158"/>
      <c r="I72" s="158"/>
      <c r="J72" s="158"/>
      <c r="K72" s="158"/>
      <c r="L72" s="158"/>
    </row>
    <row r="73" spans="1:12" s="69" customFormat="1" ht="25.5">
      <c r="A73" s="157"/>
      <c r="B73" s="157"/>
      <c r="C73" s="157" t="s">
        <v>353</v>
      </c>
      <c r="D73" s="158" t="s">
        <v>354</v>
      </c>
      <c r="E73" s="230">
        <v>5000</v>
      </c>
      <c r="F73" s="230">
        <v>5000</v>
      </c>
      <c r="G73" s="158"/>
      <c r="H73" s="158"/>
      <c r="I73" s="158"/>
      <c r="J73" s="158"/>
      <c r="K73" s="158"/>
      <c r="L73" s="158"/>
    </row>
    <row r="74" spans="1:12" s="69" customFormat="1" ht="25.5">
      <c r="A74" s="157"/>
      <c r="B74" s="157" t="s">
        <v>264</v>
      </c>
      <c r="C74" s="157"/>
      <c r="D74" s="158" t="s">
        <v>371</v>
      </c>
      <c r="E74" s="230">
        <f>SUM(E75:E99)</f>
        <v>1876050</v>
      </c>
      <c r="F74" s="230">
        <f aca="true" t="shared" si="17" ref="F74:L74">SUM(F75:F99)</f>
        <v>1866050</v>
      </c>
      <c r="G74" s="230">
        <f t="shared" si="17"/>
        <v>1248000</v>
      </c>
      <c r="H74" s="230">
        <f t="shared" si="17"/>
        <v>255850</v>
      </c>
      <c r="I74" s="230">
        <f t="shared" si="17"/>
        <v>0</v>
      </c>
      <c r="J74" s="230">
        <f t="shared" si="17"/>
        <v>0</v>
      </c>
      <c r="K74" s="230">
        <f t="shared" si="17"/>
        <v>0</v>
      </c>
      <c r="L74" s="230">
        <f t="shared" si="17"/>
        <v>10000</v>
      </c>
    </row>
    <row r="75" spans="1:12" s="69" customFormat="1" ht="25.5">
      <c r="A75" s="157"/>
      <c r="B75" s="157"/>
      <c r="C75" s="157" t="s">
        <v>372</v>
      </c>
      <c r="D75" s="158" t="s">
        <v>476</v>
      </c>
      <c r="E75" s="230">
        <v>6500</v>
      </c>
      <c r="F75" s="230">
        <v>6500</v>
      </c>
      <c r="G75" s="159"/>
      <c r="H75" s="159"/>
      <c r="I75" s="158"/>
      <c r="J75" s="158"/>
      <c r="K75" s="158"/>
      <c r="L75" s="158"/>
    </row>
    <row r="76" spans="1:12" s="69" customFormat="1" ht="25.5">
      <c r="A76" s="157"/>
      <c r="B76" s="157"/>
      <c r="C76" s="157" t="s">
        <v>362</v>
      </c>
      <c r="D76" s="158" t="s">
        <v>456</v>
      </c>
      <c r="E76" s="230">
        <v>1158000</v>
      </c>
      <c r="F76" s="230">
        <v>1158000</v>
      </c>
      <c r="G76" s="159">
        <v>1158000</v>
      </c>
      <c r="H76" s="159"/>
      <c r="I76" s="158"/>
      <c r="J76" s="158"/>
      <c r="K76" s="158"/>
      <c r="L76" s="158"/>
    </row>
    <row r="77" spans="1:12" s="69" customFormat="1" ht="25.5">
      <c r="A77" s="157"/>
      <c r="B77" s="157"/>
      <c r="C77" s="157" t="s">
        <v>363</v>
      </c>
      <c r="D77" s="158" t="s">
        <v>457</v>
      </c>
      <c r="E77" s="230">
        <v>85000</v>
      </c>
      <c r="F77" s="230">
        <v>85000</v>
      </c>
      <c r="G77" s="159">
        <v>85000</v>
      </c>
      <c r="H77" s="159"/>
      <c r="I77" s="158"/>
      <c r="J77" s="158"/>
      <c r="K77" s="158"/>
      <c r="L77" s="158"/>
    </row>
    <row r="78" spans="1:12" s="69" customFormat="1" ht="25.5">
      <c r="A78" s="157"/>
      <c r="B78" s="157"/>
      <c r="C78" s="157" t="s">
        <v>364</v>
      </c>
      <c r="D78" s="158" t="s">
        <v>458</v>
      </c>
      <c r="E78" s="230">
        <v>224000</v>
      </c>
      <c r="F78" s="230">
        <v>224000</v>
      </c>
      <c r="G78" s="159"/>
      <c r="H78" s="159">
        <v>224000</v>
      </c>
      <c r="I78" s="158"/>
      <c r="J78" s="158"/>
      <c r="K78" s="158"/>
      <c r="L78" s="158"/>
    </row>
    <row r="79" spans="1:12" s="69" customFormat="1" ht="25.5">
      <c r="A79" s="157"/>
      <c r="B79" s="157"/>
      <c r="C79" s="157" t="s">
        <v>365</v>
      </c>
      <c r="D79" s="158" t="s">
        <v>459</v>
      </c>
      <c r="E79" s="230">
        <v>31850</v>
      </c>
      <c r="F79" s="230">
        <v>31850</v>
      </c>
      <c r="G79" s="159"/>
      <c r="H79" s="159">
        <v>31850</v>
      </c>
      <c r="I79" s="158"/>
      <c r="J79" s="158"/>
      <c r="K79" s="158"/>
      <c r="L79" s="158"/>
    </row>
    <row r="80" spans="1:12" s="69" customFormat="1" ht="25.5">
      <c r="A80" s="157"/>
      <c r="B80" s="157"/>
      <c r="C80" s="157" t="s">
        <v>373</v>
      </c>
      <c r="D80" s="158" t="s">
        <v>462</v>
      </c>
      <c r="E80" s="230">
        <v>10000</v>
      </c>
      <c r="F80" s="230">
        <v>10000</v>
      </c>
      <c r="G80" s="159"/>
      <c r="H80" s="159"/>
      <c r="I80" s="158"/>
      <c r="J80" s="158"/>
      <c r="K80" s="158"/>
      <c r="L80" s="158"/>
    </row>
    <row r="81" spans="1:12" s="69" customFormat="1" ht="25.5">
      <c r="A81" s="157"/>
      <c r="B81" s="157"/>
      <c r="C81" s="157" t="s">
        <v>374</v>
      </c>
      <c r="D81" s="158" t="s">
        <v>463</v>
      </c>
      <c r="E81" s="230">
        <v>5000</v>
      </c>
      <c r="F81" s="230">
        <v>5000</v>
      </c>
      <c r="G81" s="159">
        <v>5000</v>
      </c>
      <c r="H81" s="159"/>
      <c r="I81" s="158"/>
      <c r="J81" s="158"/>
      <c r="K81" s="158"/>
      <c r="L81" s="158"/>
    </row>
    <row r="82" spans="1:12" s="69" customFormat="1" ht="25.5">
      <c r="A82" s="157"/>
      <c r="B82" s="157"/>
      <c r="C82" s="157" t="s">
        <v>352</v>
      </c>
      <c r="D82" s="158" t="s">
        <v>438</v>
      </c>
      <c r="E82" s="230">
        <v>97500</v>
      </c>
      <c r="F82" s="230">
        <v>97500</v>
      </c>
      <c r="G82" s="158"/>
      <c r="H82" s="158"/>
      <c r="I82" s="158"/>
      <c r="J82" s="158"/>
      <c r="K82" s="158"/>
      <c r="L82" s="158"/>
    </row>
    <row r="83" spans="1:12" s="69" customFormat="1" ht="25.5">
      <c r="A83" s="157"/>
      <c r="B83" s="157"/>
      <c r="C83" s="157" t="s">
        <v>360</v>
      </c>
      <c r="D83" s="158" t="s">
        <v>441</v>
      </c>
      <c r="E83" s="230">
        <v>32000</v>
      </c>
      <c r="F83" s="230">
        <v>32000</v>
      </c>
      <c r="G83" s="158"/>
      <c r="H83" s="158"/>
      <c r="I83" s="158"/>
      <c r="J83" s="158"/>
      <c r="K83" s="158"/>
      <c r="L83" s="158"/>
    </row>
    <row r="84" spans="1:12" s="69" customFormat="1" ht="25.5">
      <c r="A84" s="157"/>
      <c r="B84" s="157"/>
      <c r="C84" s="157" t="s">
        <v>357</v>
      </c>
      <c r="D84" s="158" t="s">
        <v>454</v>
      </c>
      <c r="E84" s="230">
        <v>15000</v>
      </c>
      <c r="F84" s="230">
        <v>15000</v>
      </c>
      <c r="G84" s="158"/>
      <c r="H84" s="158"/>
      <c r="I84" s="158"/>
      <c r="J84" s="158"/>
      <c r="K84" s="158"/>
      <c r="L84" s="158"/>
    </row>
    <row r="85" spans="1:12" s="69" customFormat="1" ht="25.5">
      <c r="A85" s="157"/>
      <c r="B85" s="157"/>
      <c r="C85" s="157" t="s">
        <v>376</v>
      </c>
      <c r="D85" s="158" t="s">
        <v>464</v>
      </c>
      <c r="E85" s="230">
        <v>1000</v>
      </c>
      <c r="F85" s="230">
        <v>1000</v>
      </c>
      <c r="G85" s="158"/>
      <c r="H85" s="158"/>
      <c r="I85" s="158"/>
      <c r="J85" s="158"/>
      <c r="K85" s="158"/>
      <c r="L85" s="158"/>
    </row>
    <row r="86" spans="1:12" s="69" customFormat="1" ht="25.5">
      <c r="A86" s="157"/>
      <c r="B86" s="157"/>
      <c r="C86" s="157" t="s">
        <v>353</v>
      </c>
      <c r="D86" s="158" t="s">
        <v>354</v>
      </c>
      <c r="E86" s="230">
        <v>80200</v>
      </c>
      <c r="F86" s="230">
        <v>80200</v>
      </c>
      <c r="G86" s="158"/>
      <c r="H86" s="158"/>
      <c r="I86" s="158"/>
      <c r="J86" s="158"/>
      <c r="K86" s="158"/>
      <c r="L86" s="158"/>
    </row>
    <row r="87" spans="1:12" s="69" customFormat="1" ht="25.5">
      <c r="A87" s="157"/>
      <c r="B87" s="157"/>
      <c r="C87" s="157" t="s">
        <v>379</v>
      </c>
      <c r="D87" s="158" t="s">
        <v>465</v>
      </c>
      <c r="E87" s="230">
        <v>2500</v>
      </c>
      <c r="F87" s="230">
        <v>2500</v>
      </c>
      <c r="G87" s="158"/>
      <c r="H87" s="158"/>
      <c r="I87" s="158"/>
      <c r="J87" s="158"/>
      <c r="K87" s="158"/>
      <c r="L87" s="158"/>
    </row>
    <row r="88" spans="1:12" s="69" customFormat="1" ht="38.25">
      <c r="A88" s="157"/>
      <c r="B88" s="157"/>
      <c r="C88" s="157" t="s">
        <v>380</v>
      </c>
      <c r="D88" s="158" t="s">
        <v>466</v>
      </c>
      <c r="E88" s="230">
        <v>2500</v>
      </c>
      <c r="F88" s="230">
        <v>2500</v>
      </c>
      <c r="G88" s="158"/>
      <c r="H88" s="158"/>
      <c r="I88" s="158"/>
      <c r="J88" s="158"/>
      <c r="K88" s="158"/>
      <c r="L88" s="158"/>
    </row>
    <row r="89" spans="1:12" s="69" customFormat="1" ht="38.25">
      <c r="A89" s="157"/>
      <c r="B89" s="157"/>
      <c r="C89" s="157" t="s">
        <v>381</v>
      </c>
      <c r="D89" s="158" t="s">
        <v>467</v>
      </c>
      <c r="E89" s="230">
        <v>18000</v>
      </c>
      <c r="F89" s="230">
        <v>18000</v>
      </c>
      <c r="G89" s="158"/>
      <c r="H89" s="158"/>
      <c r="I89" s="158"/>
      <c r="J89" s="158"/>
      <c r="K89" s="158"/>
      <c r="L89" s="158"/>
    </row>
    <row r="90" spans="1:12" s="69" customFormat="1" ht="25.5">
      <c r="A90" s="157"/>
      <c r="B90" s="157"/>
      <c r="C90" s="157" t="s">
        <v>382</v>
      </c>
      <c r="D90" s="158" t="s">
        <v>469</v>
      </c>
      <c r="E90" s="230">
        <v>30000</v>
      </c>
      <c r="F90" s="230">
        <v>30000</v>
      </c>
      <c r="G90" s="158"/>
      <c r="H90" s="158"/>
      <c r="I90" s="158"/>
      <c r="J90" s="158"/>
      <c r="K90" s="158"/>
      <c r="L90" s="158"/>
    </row>
    <row r="91" spans="1:12" s="69" customFormat="1" ht="25.5">
      <c r="A91" s="157"/>
      <c r="B91" s="157"/>
      <c r="C91" s="157" t="s">
        <v>366</v>
      </c>
      <c r="D91" s="158" t="s">
        <v>460</v>
      </c>
      <c r="E91" s="230">
        <v>7000</v>
      </c>
      <c r="F91" s="230">
        <v>7000</v>
      </c>
      <c r="G91" s="158"/>
      <c r="H91" s="158"/>
      <c r="I91" s="158"/>
      <c r="J91" s="158"/>
      <c r="K91" s="158"/>
      <c r="L91" s="158"/>
    </row>
    <row r="92" spans="1:12" s="69" customFormat="1" ht="25.5">
      <c r="A92" s="157"/>
      <c r="B92" s="157"/>
      <c r="C92" s="157" t="s">
        <v>377</v>
      </c>
      <c r="D92" s="158" t="s">
        <v>468</v>
      </c>
      <c r="E92" s="230">
        <v>5000</v>
      </c>
      <c r="F92" s="230">
        <v>5000</v>
      </c>
      <c r="G92" s="158"/>
      <c r="H92" s="158"/>
      <c r="I92" s="158"/>
      <c r="J92" s="158"/>
      <c r="K92" s="158"/>
      <c r="L92" s="158"/>
    </row>
    <row r="93" spans="1:12" s="69" customFormat="1" ht="25.5">
      <c r="A93" s="157"/>
      <c r="B93" s="157"/>
      <c r="C93" s="157" t="s">
        <v>378</v>
      </c>
      <c r="D93" s="158" t="s">
        <v>439</v>
      </c>
      <c r="E93" s="230">
        <v>20000</v>
      </c>
      <c r="F93" s="230">
        <v>20000</v>
      </c>
      <c r="G93" s="158"/>
      <c r="H93" s="158"/>
      <c r="I93" s="158"/>
      <c r="J93" s="158"/>
      <c r="K93" s="158"/>
      <c r="L93" s="158"/>
    </row>
    <row r="94" spans="1:12" s="69" customFormat="1" ht="25.5">
      <c r="A94" s="157"/>
      <c r="B94" s="157"/>
      <c r="C94" s="157" t="s">
        <v>367</v>
      </c>
      <c r="D94" s="158" t="s">
        <v>461</v>
      </c>
      <c r="E94" s="230">
        <v>25000</v>
      </c>
      <c r="F94" s="230">
        <v>25000</v>
      </c>
      <c r="G94" s="158"/>
      <c r="H94" s="158"/>
      <c r="I94" s="158"/>
      <c r="J94" s="158"/>
      <c r="K94" s="158"/>
      <c r="L94" s="158"/>
    </row>
    <row r="95" spans="1:12" s="69" customFormat="1" ht="25.5">
      <c r="A95" s="157"/>
      <c r="B95" s="157"/>
      <c r="C95" s="157" t="s">
        <v>383</v>
      </c>
      <c r="D95" s="158" t="s">
        <v>485</v>
      </c>
      <c r="E95" s="230">
        <v>10000</v>
      </c>
      <c r="F95" s="230">
        <v>10000</v>
      </c>
      <c r="G95" s="158"/>
      <c r="H95" s="158"/>
      <c r="I95" s="158"/>
      <c r="J95" s="158"/>
      <c r="K95" s="158"/>
      <c r="L95" s="158"/>
    </row>
    <row r="96" spans="1:12" s="69" customFormat="1" ht="38.25" hidden="1">
      <c r="A96" s="157"/>
      <c r="B96" s="157"/>
      <c r="C96" s="157" t="s">
        <v>384</v>
      </c>
      <c r="D96" s="158" t="s">
        <v>470</v>
      </c>
      <c r="E96" s="230">
        <v>0</v>
      </c>
      <c r="F96" s="230">
        <v>0</v>
      </c>
      <c r="G96" s="158"/>
      <c r="H96" s="158"/>
      <c r="I96" s="158"/>
      <c r="J96" s="158"/>
      <c r="K96" s="158"/>
      <c r="L96" s="158"/>
    </row>
    <row r="97" spans="1:12" s="69" customFormat="1" ht="25.5" hidden="1">
      <c r="A97" s="157"/>
      <c r="B97" s="157"/>
      <c r="C97" s="157" t="s">
        <v>385</v>
      </c>
      <c r="D97" s="158" t="s">
        <v>478</v>
      </c>
      <c r="E97" s="230">
        <v>0</v>
      </c>
      <c r="F97" s="230">
        <v>0</v>
      </c>
      <c r="G97" s="158"/>
      <c r="H97" s="158"/>
      <c r="I97" s="158"/>
      <c r="J97" s="158"/>
      <c r="K97" s="158"/>
      <c r="L97" s="158"/>
    </row>
    <row r="98" spans="1:12" s="69" customFormat="1" ht="25.5" hidden="1">
      <c r="A98" s="157"/>
      <c r="B98" s="157"/>
      <c r="C98" s="157" t="s">
        <v>348</v>
      </c>
      <c r="D98" s="158" t="s">
        <v>440</v>
      </c>
      <c r="E98" s="230">
        <v>0</v>
      </c>
      <c r="F98" s="230">
        <v>0</v>
      </c>
      <c r="G98" s="158"/>
      <c r="H98" s="158"/>
      <c r="I98" s="158"/>
      <c r="J98" s="158"/>
      <c r="K98" s="158"/>
      <c r="L98" s="159">
        <v>0</v>
      </c>
    </row>
    <row r="99" spans="1:12" s="69" customFormat="1" ht="25.5">
      <c r="A99" s="157"/>
      <c r="B99" s="157"/>
      <c r="C99" s="157" t="s">
        <v>386</v>
      </c>
      <c r="D99" s="158" t="s">
        <v>471</v>
      </c>
      <c r="E99" s="230">
        <v>10000</v>
      </c>
      <c r="F99" s="230">
        <v>0</v>
      </c>
      <c r="G99" s="158"/>
      <c r="H99" s="158"/>
      <c r="I99" s="158"/>
      <c r="J99" s="158"/>
      <c r="K99" s="158"/>
      <c r="L99" s="159">
        <v>10000</v>
      </c>
    </row>
    <row r="100" spans="1:12" s="69" customFormat="1" ht="25.5">
      <c r="A100" s="157"/>
      <c r="B100" s="157" t="s">
        <v>387</v>
      </c>
      <c r="C100" s="157"/>
      <c r="D100" s="158" t="s">
        <v>472</v>
      </c>
      <c r="E100" s="230">
        <f>SUM(E101:E103)</f>
        <v>6000</v>
      </c>
      <c r="F100" s="230">
        <f aca="true" t="shared" si="18" ref="F100:L100">SUM(F101:F103)</f>
        <v>6000</v>
      </c>
      <c r="G100" s="159">
        <f t="shared" si="18"/>
        <v>0</v>
      </c>
      <c r="H100" s="159">
        <f t="shared" si="18"/>
        <v>0</v>
      </c>
      <c r="I100" s="159">
        <f t="shared" si="18"/>
        <v>0</v>
      </c>
      <c r="J100" s="159">
        <f t="shared" si="18"/>
        <v>0</v>
      </c>
      <c r="K100" s="159">
        <f t="shared" si="18"/>
        <v>0</v>
      </c>
      <c r="L100" s="159">
        <f t="shared" si="18"/>
        <v>0</v>
      </c>
    </row>
    <row r="101" spans="1:12" s="69" customFormat="1" ht="25.5" hidden="1">
      <c r="A101" s="157"/>
      <c r="B101" s="157"/>
      <c r="C101" s="157" t="s">
        <v>374</v>
      </c>
      <c r="D101" s="158" t="s">
        <v>463</v>
      </c>
      <c r="E101" s="230">
        <v>0</v>
      </c>
      <c r="F101" s="230">
        <v>0</v>
      </c>
      <c r="G101" s="159">
        <v>0</v>
      </c>
      <c r="H101" s="158"/>
      <c r="I101" s="158"/>
      <c r="J101" s="158"/>
      <c r="K101" s="158"/>
      <c r="L101" s="158"/>
    </row>
    <row r="102" spans="1:12" s="69" customFormat="1" ht="25.5">
      <c r="A102" s="157"/>
      <c r="B102" s="157"/>
      <c r="C102" s="157" t="s">
        <v>352</v>
      </c>
      <c r="D102" s="158" t="s">
        <v>438</v>
      </c>
      <c r="E102" s="230">
        <v>3000</v>
      </c>
      <c r="F102" s="230">
        <v>3000</v>
      </c>
      <c r="G102" s="159"/>
      <c r="H102" s="158"/>
      <c r="I102" s="158"/>
      <c r="J102" s="158"/>
      <c r="K102" s="158"/>
      <c r="L102" s="158"/>
    </row>
    <row r="103" spans="1:12" s="69" customFormat="1" ht="25.5">
      <c r="A103" s="157"/>
      <c r="B103" s="157"/>
      <c r="C103" s="157" t="s">
        <v>353</v>
      </c>
      <c r="D103" s="158" t="s">
        <v>354</v>
      </c>
      <c r="E103" s="230">
        <v>3000</v>
      </c>
      <c r="F103" s="230">
        <v>3000</v>
      </c>
      <c r="G103" s="159"/>
      <c r="H103" s="158"/>
      <c r="I103" s="158"/>
      <c r="J103" s="158"/>
      <c r="K103" s="158"/>
      <c r="L103" s="158"/>
    </row>
    <row r="104" spans="1:12" s="69" customFormat="1" ht="12.75">
      <c r="A104" s="157"/>
      <c r="B104" s="157" t="s">
        <v>388</v>
      </c>
      <c r="C104" s="157"/>
      <c r="D104" s="158" t="s">
        <v>235</v>
      </c>
      <c r="E104" s="230">
        <f>SUM(E105:E110)</f>
        <v>98040</v>
      </c>
      <c r="F104" s="230">
        <f aca="true" t="shared" si="19" ref="F104:L104">SUM(F105:F110)</f>
        <v>86400</v>
      </c>
      <c r="G104" s="230">
        <f t="shared" si="19"/>
        <v>60000</v>
      </c>
      <c r="H104" s="230">
        <f t="shared" si="19"/>
        <v>0</v>
      </c>
      <c r="I104" s="230">
        <f t="shared" si="19"/>
        <v>0</v>
      </c>
      <c r="J104" s="230">
        <f t="shared" si="19"/>
        <v>0</v>
      </c>
      <c r="K104" s="230">
        <f t="shared" si="19"/>
        <v>0</v>
      </c>
      <c r="L104" s="230">
        <f t="shared" si="19"/>
        <v>11640</v>
      </c>
    </row>
    <row r="105" spans="1:12" s="69" customFormat="1" ht="25.5">
      <c r="A105" s="157"/>
      <c r="B105" s="157"/>
      <c r="C105" s="157" t="s">
        <v>370</v>
      </c>
      <c r="D105" s="158" t="s">
        <v>437</v>
      </c>
      <c r="E105" s="230">
        <v>14400</v>
      </c>
      <c r="F105" s="230">
        <v>14400</v>
      </c>
      <c r="G105" s="159"/>
      <c r="H105" s="158"/>
      <c r="I105" s="158"/>
      <c r="J105" s="158"/>
      <c r="K105" s="158"/>
      <c r="L105" s="158"/>
    </row>
    <row r="106" spans="1:12" s="69" customFormat="1" ht="25.5">
      <c r="A106" s="157"/>
      <c r="B106" s="157"/>
      <c r="C106" s="157" t="s">
        <v>389</v>
      </c>
      <c r="D106" s="158" t="s">
        <v>473</v>
      </c>
      <c r="E106" s="230">
        <v>60000</v>
      </c>
      <c r="F106" s="230">
        <v>60000</v>
      </c>
      <c r="G106" s="159">
        <v>60000</v>
      </c>
      <c r="H106" s="158"/>
      <c r="I106" s="158"/>
      <c r="J106" s="158"/>
      <c r="K106" s="158"/>
      <c r="L106" s="158"/>
    </row>
    <row r="107" spans="1:12" s="69" customFormat="1" ht="25.5">
      <c r="A107" s="157"/>
      <c r="B107" s="157"/>
      <c r="C107" s="157" t="s">
        <v>352</v>
      </c>
      <c r="D107" s="158" t="s">
        <v>474</v>
      </c>
      <c r="E107" s="230">
        <v>4000</v>
      </c>
      <c r="F107" s="230">
        <v>4000</v>
      </c>
      <c r="G107" s="159"/>
      <c r="H107" s="158"/>
      <c r="I107" s="158"/>
      <c r="J107" s="158"/>
      <c r="K107" s="158"/>
      <c r="L107" s="158"/>
    </row>
    <row r="108" spans="1:12" s="69" customFormat="1" ht="25.5">
      <c r="A108" s="157"/>
      <c r="B108" s="157"/>
      <c r="C108" s="157" t="s">
        <v>378</v>
      </c>
      <c r="D108" s="158" t="s">
        <v>439</v>
      </c>
      <c r="E108" s="230">
        <v>5000</v>
      </c>
      <c r="F108" s="230">
        <v>5000</v>
      </c>
      <c r="G108" s="159"/>
      <c r="H108" s="158"/>
      <c r="I108" s="158"/>
      <c r="J108" s="158"/>
      <c r="K108" s="158"/>
      <c r="L108" s="158"/>
    </row>
    <row r="109" spans="1:12" s="69" customFormat="1" ht="25.5">
      <c r="A109" s="157"/>
      <c r="B109" s="157"/>
      <c r="C109" s="157" t="s">
        <v>353</v>
      </c>
      <c r="D109" s="158" t="s">
        <v>354</v>
      </c>
      <c r="E109" s="230">
        <v>3000</v>
      </c>
      <c r="F109" s="230">
        <v>3000</v>
      </c>
      <c r="G109" s="159"/>
      <c r="H109" s="158"/>
      <c r="I109" s="158"/>
      <c r="J109" s="158"/>
      <c r="K109" s="158"/>
      <c r="L109" s="158"/>
    </row>
    <row r="110" spans="1:12" s="69" customFormat="1" ht="89.25">
      <c r="A110" s="157"/>
      <c r="B110" s="157"/>
      <c r="C110" s="157" t="s">
        <v>544</v>
      </c>
      <c r="D110" s="158" t="s">
        <v>545</v>
      </c>
      <c r="E110" s="230">
        <v>11640</v>
      </c>
      <c r="F110" s="230"/>
      <c r="G110" s="159"/>
      <c r="H110" s="158"/>
      <c r="I110" s="158"/>
      <c r="J110" s="158"/>
      <c r="K110" s="158"/>
      <c r="L110" s="159">
        <v>11640</v>
      </c>
    </row>
    <row r="111" spans="1:12" s="69" customFormat="1" ht="38.25">
      <c r="A111" s="160" t="s">
        <v>268</v>
      </c>
      <c r="B111" s="160"/>
      <c r="C111" s="160"/>
      <c r="D111" s="161" t="s">
        <v>390</v>
      </c>
      <c r="E111" s="231">
        <f>E112</f>
        <v>1074</v>
      </c>
      <c r="F111" s="231">
        <f aca="true" t="shared" si="20" ref="F111:L111">F112</f>
        <v>1074</v>
      </c>
      <c r="G111" s="162">
        <f t="shared" si="20"/>
        <v>0</v>
      </c>
      <c r="H111" s="162">
        <f t="shared" si="20"/>
        <v>0</v>
      </c>
      <c r="I111" s="162">
        <f t="shared" si="20"/>
        <v>0</v>
      </c>
      <c r="J111" s="162">
        <f t="shared" si="20"/>
        <v>0</v>
      </c>
      <c r="K111" s="162">
        <f t="shared" si="20"/>
        <v>0</v>
      </c>
      <c r="L111" s="162">
        <f t="shared" si="20"/>
        <v>0</v>
      </c>
    </row>
    <row r="112" spans="1:12" s="69" customFormat="1" ht="25.5">
      <c r="A112" s="157"/>
      <c r="B112" s="157" t="s">
        <v>270</v>
      </c>
      <c r="C112" s="157"/>
      <c r="D112" s="158" t="s">
        <v>475</v>
      </c>
      <c r="E112" s="230">
        <f>SUM(E113)</f>
        <v>1074</v>
      </c>
      <c r="F112" s="230">
        <f aca="true" t="shared" si="21" ref="F112:L112">SUM(F113)</f>
        <v>1074</v>
      </c>
      <c r="G112" s="159">
        <f t="shared" si="21"/>
        <v>0</v>
      </c>
      <c r="H112" s="159">
        <f t="shared" si="21"/>
        <v>0</v>
      </c>
      <c r="I112" s="159">
        <f t="shared" si="21"/>
        <v>0</v>
      </c>
      <c r="J112" s="159">
        <f t="shared" si="21"/>
        <v>0</v>
      </c>
      <c r="K112" s="159">
        <f t="shared" si="21"/>
        <v>0</v>
      </c>
      <c r="L112" s="159">
        <f t="shared" si="21"/>
        <v>0</v>
      </c>
    </row>
    <row r="113" spans="1:12" s="69" customFormat="1" ht="25.5">
      <c r="A113" s="157"/>
      <c r="B113" s="157"/>
      <c r="C113" s="157" t="s">
        <v>353</v>
      </c>
      <c r="D113" s="158" t="s">
        <v>354</v>
      </c>
      <c r="E113" s="230">
        <v>1074</v>
      </c>
      <c r="F113" s="230">
        <v>1074</v>
      </c>
      <c r="G113" s="158"/>
      <c r="H113" s="158"/>
      <c r="I113" s="158"/>
      <c r="J113" s="158"/>
      <c r="K113" s="158"/>
      <c r="L113" s="158"/>
    </row>
    <row r="114" spans="1:12" s="69" customFormat="1" ht="12.75" hidden="1">
      <c r="A114" s="160" t="s">
        <v>641</v>
      </c>
      <c r="B114" s="160"/>
      <c r="C114" s="160"/>
      <c r="D114" s="161" t="s">
        <v>643</v>
      </c>
      <c r="E114" s="231">
        <f>E115</f>
        <v>0</v>
      </c>
      <c r="F114" s="231">
        <f>F115</f>
        <v>0</v>
      </c>
      <c r="G114" s="161"/>
      <c r="H114" s="161"/>
      <c r="I114" s="161"/>
      <c r="J114" s="161"/>
      <c r="K114" s="161"/>
      <c r="L114" s="161"/>
    </row>
    <row r="115" spans="1:12" s="69" customFormat="1" ht="12.75" hidden="1">
      <c r="A115" s="157"/>
      <c r="B115" s="157" t="s">
        <v>642</v>
      </c>
      <c r="C115" s="157"/>
      <c r="D115" s="158" t="s">
        <v>644</v>
      </c>
      <c r="E115" s="232">
        <f>E116</f>
        <v>0</v>
      </c>
      <c r="F115" s="232">
        <f>F116</f>
        <v>0</v>
      </c>
      <c r="G115" s="158"/>
      <c r="H115" s="158"/>
      <c r="I115" s="158"/>
      <c r="J115" s="158"/>
      <c r="K115" s="158"/>
      <c r="L115" s="158"/>
    </row>
    <row r="116" spans="1:12" s="69" customFormat="1" ht="25.5" hidden="1">
      <c r="A116" s="157"/>
      <c r="B116" s="157"/>
      <c r="C116" s="157" t="s">
        <v>352</v>
      </c>
      <c r="D116" s="158" t="s">
        <v>438</v>
      </c>
      <c r="E116" s="233">
        <v>0</v>
      </c>
      <c r="F116" s="230">
        <v>0</v>
      </c>
      <c r="G116" s="158"/>
      <c r="H116" s="158"/>
      <c r="I116" s="158"/>
      <c r="J116" s="158"/>
      <c r="K116" s="158"/>
      <c r="L116" s="158"/>
    </row>
    <row r="117" spans="1:12" s="69" customFormat="1" ht="25.5">
      <c r="A117" s="160" t="s">
        <v>271</v>
      </c>
      <c r="B117" s="160"/>
      <c r="C117" s="160"/>
      <c r="D117" s="161" t="s">
        <v>272</v>
      </c>
      <c r="E117" s="231">
        <f aca="true" t="shared" si="22" ref="E117:L117">E118+E132</f>
        <v>104784</v>
      </c>
      <c r="F117" s="231">
        <f t="shared" si="22"/>
        <v>104784</v>
      </c>
      <c r="G117" s="162">
        <f t="shared" si="22"/>
        <v>15000</v>
      </c>
      <c r="H117" s="162">
        <f t="shared" si="22"/>
        <v>2600</v>
      </c>
      <c r="I117" s="162">
        <f t="shared" si="22"/>
        <v>0</v>
      </c>
      <c r="J117" s="162">
        <f t="shared" si="22"/>
        <v>0</v>
      </c>
      <c r="K117" s="162">
        <f t="shared" si="22"/>
        <v>0</v>
      </c>
      <c r="L117" s="162">
        <f t="shared" si="22"/>
        <v>0</v>
      </c>
    </row>
    <row r="118" spans="1:12" s="69" customFormat="1" ht="12.75">
      <c r="A118" s="157"/>
      <c r="B118" s="157" t="s">
        <v>391</v>
      </c>
      <c r="C118" s="157"/>
      <c r="D118" s="158" t="s">
        <v>392</v>
      </c>
      <c r="E118" s="230">
        <f>SUM(E119:E131)</f>
        <v>104784</v>
      </c>
      <c r="F118" s="230">
        <f>SUM(F119:F131)</f>
        <v>104784</v>
      </c>
      <c r="G118" s="230">
        <f>SUM(G119:G131)</f>
        <v>15000</v>
      </c>
      <c r="H118" s="230">
        <f>SUM(H119:H131)</f>
        <v>2600</v>
      </c>
      <c r="I118" s="159">
        <f>SUM(I120:I130)</f>
        <v>0</v>
      </c>
      <c r="J118" s="159">
        <f>SUM(J120:J130)</f>
        <v>0</v>
      </c>
      <c r="K118" s="159">
        <f>SUM(K120:K130)</f>
        <v>0</v>
      </c>
      <c r="L118" s="159">
        <f>SUM(L120:L131)</f>
        <v>0</v>
      </c>
    </row>
    <row r="119" spans="1:12" s="69" customFormat="1" ht="25.5">
      <c r="A119" s="157"/>
      <c r="B119" s="157"/>
      <c r="C119" s="157" t="s">
        <v>370</v>
      </c>
      <c r="D119" s="158" t="s">
        <v>437</v>
      </c>
      <c r="E119" s="230">
        <v>4500</v>
      </c>
      <c r="F119" s="230">
        <v>4500</v>
      </c>
      <c r="G119" s="159"/>
      <c r="H119" s="159"/>
      <c r="I119" s="159"/>
      <c r="J119" s="159"/>
      <c r="K119" s="159"/>
      <c r="L119" s="159"/>
    </row>
    <row r="120" spans="1:12" s="69" customFormat="1" ht="25.5">
      <c r="A120" s="157"/>
      <c r="B120" s="157"/>
      <c r="C120" s="157" t="s">
        <v>364</v>
      </c>
      <c r="D120" s="158" t="s">
        <v>458</v>
      </c>
      <c r="E120" s="230">
        <v>2600</v>
      </c>
      <c r="F120" s="230">
        <v>2600</v>
      </c>
      <c r="G120" s="159"/>
      <c r="H120" s="159">
        <v>2600</v>
      </c>
      <c r="I120" s="158"/>
      <c r="J120" s="158"/>
      <c r="K120" s="158"/>
      <c r="L120" s="158"/>
    </row>
    <row r="121" spans="1:12" s="69" customFormat="1" ht="25.5" hidden="1">
      <c r="A121" s="157"/>
      <c r="B121" s="157"/>
      <c r="C121" s="157" t="s">
        <v>365</v>
      </c>
      <c r="D121" s="158" t="s">
        <v>459</v>
      </c>
      <c r="E121" s="230">
        <v>0</v>
      </c>
      <c r="F121" s="230">
        <v>0</v>
      </c>
      <c r="G121" s="159"/>
      <c r="H121" s="159">
        <v>0</v>
      </c>
      <c r="I121" s="158"/>
      <c r="J121" s="158"/>
      <c r="K121" s="158"/>
      <c r="L121" s="158"/>
    </row>
    <row r="122" spans="1:12" s="69" customFormat="1" ht="25.5">
      <c r="A122" s="157"/>
      <c r="B122" s="157"/>
      <c r="C122" s="157" t="s">
        <v>374</v>
      </c>
      <c r="D122" s="158" t="s">
        <v>499</v>
      </c>
      <c r="E122" s="230">
        <v>15000</v>
      </c>
      <c r="F122" s="230">
        <v>15000</v>
      </c>
      <c r="G122" s="159">
        <v>15000</v>
      </c>
      <c r="H122" s="159"/>
      <c r="I122" s="158"/>
      <c r="J122" s="158"/>
      <c r="K122" s="158"/>
      <c r="L122" s="158"/>
    </row>
    <row r="123" spans="1:12" s="69" customFormat="1" ht="25.5">
      <c r="A123" s="157"/>
      <c r="B123" s="157"/>
      <c r="C123" s="157" t="s">
        <v>352</v>
      </c>
      <c r="D123" s="158" t="s">
        <v>474</v>
      </c>
      <c r="E123" s="230">
        <v>20000.06</v>
      </c>
      <c r="F123" s="230">
        <v>20000.06</v>
      </c>
      <c r="G123" s="158"/>
      <c r="H123" s="158"/>
      <c r="I123" s="158"/>
      <c r="J123" s="158"/>
      <c r="K123" s="158"/>
      <c r="L123" s="158"/>
    </row>
    <row r="124" spans="1:12" s="69" customFormat="1" ht="25.5">
      <c r="A124" s="157"/>
      <c r="B124" s="157"/>
      <c r="C124" s="157" t="s">
        <v>352</v>
      </c>
      <c r="D124" s="158" t="s">
        <v>702</v>
      </c>
      <c r="E124" s="230">
        <v>10206.31</v>
      </c>
      <c r="F124" s="230">
        <v>10206.31</v>
      </c>
      <c r="G124" s="158"/>
      <c r="H124" s="158"/>
      <c r="I124" s="158"/>
      <c r="J124" s="158"/>
      <c r="K124" s="158"/>
      <c r="L124" s="158"/>
    </row>
    <row r="125" spans="1:12" s="69" customFormat="1" ht="25.5">
      <c r="A125" s="157"/>
      <c r="B125" s="157"/>
      <c r="C125" s="157" t="s">
        <v>360</v>
      </c>
      <c r="D125" s="158" t="s">
        <v>441</v>
      </c>
      <c r="E125" s="230">
        <v>10000</v>
      </c>
      <c r="F125" s="230">
        <v>10000</v>
      </c>
      <c r="G125" s="158"/>
      <c r="H125" s="158"/>
      <c r="I125" s="158"/>
      <c r="J125" s="158"/>
      <c r="K125" s="158"/>
      <c r="L125" s="158"/>
    </row>
    <row r="126" spans="1:12" s="69" customFormat="1" ht="25.5">
      <c r="A126" s="157"/>
      <c r="B126" s="157"/>
      <c r="C126" s="157" t="s">
        <v>357</v>
      </c>
      <c r="D126" s="158" t="s">
        <v>454</v>
      </c>
      <c r="E126" s="230">
        <v>10000</v>
      </c>
      <c r="F126" s="230">
        <v>10000</v>
      </c>
      <c r="G126" s="158"/>
      <c r="H126" s="158"/>
      <c r="I126" s="158"/>
      <c r="J126" s="158"/>
      <c r="K126" s="158"/>
      <c r="L126" s="158"/>
    </row>
    <row r="127" spans="1:12" s="69" customFormat="1" ht="25.5">
      <c r="A127" s="157"/>
      <c r="B127" s="157"/>
      <c r="C127" s="157" t="s">
        <v>357</v>
      </c>
      <c r="D127" s="158" t="s">
        <v>695</v>
      </c>
      <c r="E127" s="230">
        <v>12477.63</v>
      </c>
      <c r="F127" s="230">
        <v>12477.63</v>
      </c>
      <c r="G127" s="158"/>
      <c r="H127" s="158"/>
      <c r="I127" s="158"/>
      <c r="J127" s="158"/>
      <c r="K127" s="158"/>
      <c r="L127" s="158"/>
    </row>
    <row r="128" spans="1:12" s="69" customFormat="1" ht="25.5">
      <c r="A128" s="157"/>
      <c r="B128" s="157"/>
      <c r="C128" s="157" t="s">
        <v>376</v>
      </c>
      <c r="D128" s="158" t="s">
        <v>464</v>
      </c>
      <c r="E128" s="230">
        <v>5000</v>
      </c>
      <c r="F128" s="230">
        <v>5000</v>
      </c>
      <c r="G128" s="158"/>
      <c r="H128" s="158"/>
      <c r="I128" s="158"/>
      <c r="J128" s="158"/>
      <c r="K128" s="158"/>
      <c r="L128" s="158"/>
    </row>
    <row r="129" spans="1:12" s="69" customFormat="1" ht="25.5">
      <c r="A129" s="157"/>
      <c r="B129" s="157"/>
      <c r="C129" s="157" t="s">
        <v>353</v>
      </c>
      <c r="D129" s="158" t="s">
        <v>354</v>
      </c>
      <c r="E129" s="230">
        <v>5000</v>
      </c>
      <c r="F129" s="230">
        <v>5000</v>
      </c>
      <c r="G129" s="158"/>
      <c r="H129" s="158"/>
      <c r="I129" s="158"/>
      <c r="J129" s="158"/>
      <c r="K129" s="158"/>
      <c r="L129" s="158"/>
    </row>
    <row r="130" spans="1:12" s="69" customFormat="1" ht="25.5">
      <c r="A130" s="157"/>
      <c r="B130" s="157"/>
      <c r="C130" s="157" t="s">
        <v>378</v>
      </c>
      <c r="D130" s="158" t="s">
        <v>439</v>
      </c>
      <c r="E130" s="230">
        <v>10000</v>
      </c>
      <c r="F130" s="230">
        <v>10000</v>
      </c>
      <c r="G130" s="158"/>
      <c r="H130" s="158"/>
      <c r="I130" s="158"/>
      <c r="J130" s="158"/>
      <c r="K130" s="158"/>
      <c r="L130" s="158"/>
    </row>
    <row r="131" spans="1:12" s="69" customFormat="1" ht="25.5" hidden="1">
      <c r="A131" s="157"/>
      <c r="B131" s="157"/>
      <c r="C131" s="157" t="s">
        <v>357</v>
      </c>
      <c r="D131" s="158" t="s">
        <v>454</v>
      </c>
      <c r="E131" s="230">
        <v>0</v>
      </c>
      <c r="F131" s="230">
        <v>0</v>
      </c>
      <c r="G131" s="158"/>
      <c r="H131" s="158"/>
      <c r="I131" s="158"/>
      <c r="J131" s="158"/>
      <c r="K131" s="158"/>
      <c r="L131" s="159">
        <v>0</v>
      </c>
    </row>
    <row r="132" spans="1:12" s="69" customFormat="1" ht="12.75" hidden="1">
      <c r="A132" s="157"/>
      <c r="B132" s="157" t="s">
        <v>273</v>
      </c>
      <c r="C132" s="157"/>
      <c r="D132" s="158" t="s">
        <v>393</v>
      </c>
      <c r="E132" s="230">
        <f>SUM(E133)</f>
        <v>0</v>
      </c>
      <c r="F132" s="230">
        <f aca="true" t="shared" si="23" ref="F132:L132">SUM(F133)</f>
        <v>0</v>
      </c>
      <c r="G132" s="159">
        <f t="shared" si="23"/>
        <v>0</v>
      </c>
      <c r="H132" s="159">
        <f t="shared" si="23"/>
        <v>0</v>
      </c>
      <c r="I132" s="159">
        <f t="shared" si="23"/>
        <v>0</v>
      </c>
      <c r="J132" s="159">
        <f t="shared" si="23"/>
        <v>0</v>
      </c>
      <c r="K132" s="159">
        <f t="shared" si="23"/>
        <v>0</v>
      </c>
      <c r="L132" s="159">
        <f t="shared" si="23"/>
        <v>0</v>
      </c>
    </row>
    <row r="133" spans="1:12" s="69" customFormat="1" ht="25.5" hidden="1">
      <c r="A133" s="157"/>
      <c r="B133" s="157"/>
      <c r="C133" s="157" t="s">
        <v>352</v>
      </c>
      <c r="D133" s="158" t="s">
        <v>474</v>
      </c>
      <c r="E133" s="230">
        <v>0</v>
      </c>
      <c r="F133" s="230">
        <v>0</v>
      </c>
      <c r="G133" s="158"/>
      <c r="H133" s="158"/>
      <c r="I133" s="158"/>
      <c r="J133" s="158"/>
      <c r="K133" s="158"/>
      <c r="L133" s="158"/>
    </row>
    <row r="134" spans="1:12" s="69" customFormat="1" ht="18.75" customHeight="1">
      <c r="A134" s="160" t="s">
        <v>394</v>
      </c>
      <c r="B134" s="160"/>
      <c r="C134" s="160"/>
      <c r="D134" s="161" t="s">
        <v>395</v>
      </c>
      <c r="E134" s="231">
        <f>E135</f>
        <v>400000</v>
      </c>
      <c r="F134" s="231">
        <f aca="true" t="shared" si="24" ref="F134:K134">F135</f>
        <v>400000</v>
      </c>
      <c r="G134" s="159">
        <f t="shared" si="24"/>
        <v>0</v>
      </c>
      <c r="H134" s="159">
        <f t="shared" si="24"/>
        <v>0</v>
      </c>
      <c r="I134" s="159">
        <f t="shared" si="24"/>
        <v>0</v>
      </c>
      <c r="J134" s="159">
        <f t="shared" si="24"/>
        <v>400000</v>
      </c>
      <c r="K134" s="159">
        <f t="shared" si="24"/>
        <v>0</v>
      </c>
      <c r="L134" s="159">
        <f>L135</f>
        <v>0</v>
      </c>
    </row>
    <row r="135" spans="1:12" s="69" customFormat="1" ht="38.25">
      <c r="A135" s="157"/>
      <c r="B135" s="157" t="s">
        <v>396</v>
      </c>
      <c r="C135" s="157"/>
      <c r="D135" s="158" t="s">
        <v>611</v>
      </c>
      <c r="E135" s="230">
        <f>SUM(E136)</f>
        <v>400000</v>
      </c>
      <c r="F135" s="230">
        <f>SUM(F136)</f>
        <v>400000</v>
      </c>
      <c r="G135" s="159">
        <f aca="true" t="shared" si="25" ref="G135:L135">SUM(G136)</f>
        <v>0</v>
      </c>
      <c r="H135" s="159">
        <f t="shared" si="25"/>
        <v>0</v>
      </c>
      <c r="I135" s="159">
        <f t="shared" si="25"/>
        <v>0</v>
      </c>
      <c r="J135" s="159">
        <f t="shared" si="25"/>
        <v>400000</v>
      </c>
      <c r="K135" s="159">
        <f t="shared" si="25"/>
        <v>0</v>
      </c>
      <c r="L135" s="159">
        <f t="shared" si="25"/>
        <v>0</v>
      </c>
    </row>
    <row r="136" spans="1:12" s="69" customFormat="1" ht="63.75">
      <c r="A136" s="157"/>
      <c r="B136" s="157"/>
      <c r="C136" s="157" t="s">
        <v>597</v>
      </c>
      <c r="D136" s="158" t="s">
        <v>610</v>
      </c>
      <c r="E136" s="230">
        <v>400000</v>
      </c>
      <c r="F136" s="230">
        <v>400000</v>
      </c>
      <c r="G136" s="158"/>
      <c r="H136" s="158"/>
      <c r="I136" s="158"/>
      <c r="J136" s="159">
        <v>400000</v>
      </c>
      <c r="K136" s="158"/>
      <c r="L136" s="158"/>
    </row>
    <row r="137" spans="1:12" s="69" customFormat="1" ht="20.25" customHeight="1">
      <c r="A137" s="160" t="s">
        <v>315</v>
      </c>
      <c r="B137" s="160"/>
      <c r="C137" s="160"/>
      <c r="D137" s="161" t="s">
        <v>316</v>
      </c>
      <c r="E137" s="231">
        <f>E138+E140</f>
        <v>80000</v>
      </c>
      <c r="F137" s="231">
        <f aca="true" t="shared" si="26" ref="F137:L137">F138+F140</f>
        <v>80000</v>
      </c>
      <c r="G137" s="162">
        <f t="shared" si="26"/>
        <v>0</v>
      </c>
      <c r="H137" s="162">
        <f t="shared" si="26"/>
        <v>0</v>
      </c>
      <c r="I137" s="162">
        <f t="shared" si="26"/>
        <v>0</v>
      </c>
      <c r="J137" s="162">
        <f t="shared" si="26"/>
        <v>0</v>
      </c>
      <c r="K137" s="162">
        <f t="shared" si="26"/>
        <v>0</v>
      </c>
      <c r="L137" s="162">
        <f t="shared" si="26"/>
        <v>0</v>
      </c>
    </row>
    <row r="138" spans="1:12" s="69" customFormat="1" ht="12.75">
      <c r="A138" s="157"/>
      <c r="B138" s="157" t="s">
        <v>324</v>
      </c>
      <c r="C138" s="157"/>
      <c r="D138" s="158" t="s">
        <v>325</v>
      </c>
      <c r="E138" s="230">
        <f>SUM(E139)</f>
        <v>3000</v>
      </c>
      <c r="F138" s="230">
        <f aca="true" t="shared" si="27" ref="F138:L138">SUM(F139)</f>
        <v>3000</v>
      </c>
      <c r="G138" s="159">
        <f t="shared" si="27"/>
        <v>0</v>
      </c>
      <c r="H138" s="159">
        <f t="shared" si="27"/>
        <v>0</v>
      </c>
      <c r="I138" s="159">
        <f t="shared" si="27"/>
        <v>0</v>
      </c>
      <c r="J138" s="159">
        <f t="shared" si="27"/>
        <v>0</v>
      </c>
      <c r="K138" s="159">
        <f t="shared" si="27"/>
        <v>0</v>
      </c>
      <c r="L138" s="159">
        <f t="shared" si="27"/>
        <v>0</v>
      </c>
    </row>
    <row r="139" spans="1:12" s="69" customFormat="1" ht="25.5">
      <c r="A139" s="157"/>
      <c r="B139" s="157"/>
      <c r="C139" s="157" t="s">
        <v>353</v>
      </c>
      <c r="D139" s="158" t="s">
        <v>354</v>
      </c>
      <c r="E139" s="230">
        <v>3000</v>
      </c>
      <c r="F139" s="230">
        <v>3000</v>
      </c>
      <c r="G139" s="158"/>
      <c r="H139" s="158"/>
      <c r="I139" s="158"/>
      <c r="J139" s="158"/>
      <c r="K139" s="158"/>
      <c r="L139" s="158"/>
    </row>
    <row r="140" spans="1:12" s="69" customFormat="1" ht="12.75">
      <c r="A140" s="157"/>
      <c r="B140" s="157" t="s">
        <v>397</v>
      </c>
      <c r="C140" s="157"/>
      <c r="D140" s="158" t="s">
        <v>398</v>
      </c>
      <c r="E140" s="230">
        <f>SUM(E141)</f>
        <v>77000</v>
      </c>
      <c r="F140" s="230">
        <f aca="true" t="shared" si="28" ref="F140:L140">SUM(F141)</f>
        <v>77000</v>
      </c>
      <c r="G140" s="159">
        <f t="shared" si="28"/>
        <v>0</v>
      </c>
      <c r="H140" s="159">
        <f t="shared" si="28"/>
        <v>0</v>
      </c>
      <c r="I140" s="159">
        <f t="shared" si="28"/>
        <v>0</v>
      </c>
      <c r="J140" s="159">
        <f t="shared" si="28"/>
        <v>0</v>
      </c>
      <c r="K140" s="159">
        <f t="shared" si="28"/>
        <v>0</v>
      </c>
      <c r="L140" s="159">
        <f t="shared" si="28"/>
        <v>0</v>
      </c>
    </row>
    <row r="141" spans="1:12" s="69" customFormat="1" ht="25.5">
      <c r="A141" s="157"/>
      <c r="B141" s="157"/>
      <c r="C141" s="157" t="s">
        <v>399</v>
      </c>
      <c r="D141" s="158" t="s">
        <v>400</v>
      </c>
      <c r="E141" s="230">
        <v>77000</v>
      </c>
      <c r="F141" s="230">
        <v>77000</v>
      </c>
      <c r="G141" s="158"/>
      <c r="H141" s="158"/>
      <c r="I141" s="158"/>
      <c r="J141" s="158"/>
      <c r="K141" s="158"/>
      <c r="L141" s="158"/>
    </row>
    <row r="142" spans="1:12" s="69" customFormat="1" ht="21.75" customHeight="1">
      <c r="A142" s="160" t="s">
        <v>326</v>
      </c>
      <c r="B142" s="160"/>
      <c r="C142" s="160"/>
      <c r="D142" s="161" t="s">
        <v>327</v>
      </c>
      <c r="E142" s="231">
        <f aca="true" t="shared" si="29" ref="E142:L142">E143+E166+E174+E188+E208+E221+E240+E244+E253</f>
        <v>7181517.5</v>
      </c>
      <c r="F142" s="231">
        <f t="shared" si="29"/>
        <v>7171517.5</v>
      </c>
      <c r="G142" s="162">
        <f t="shared" si="29"/>
        <v>4607150</v>
      </c>
      <c r="H142" s="162">
        <f t="shared" si="29"/>
        <v>904744</v>
      </c>
      <c r="I142" s="162">
        <f t="shared" si="29"/>
        <v>0</v>
      </c>
      <c r="J142" s="162">
        <f t="shared" si="29"/>
        <v>0</v>
      </c>
      <c r="K142" s="162">
        <f t="shared" si="29"/>
        <v>0</v>
      </c>
      <c r="L142" s="162">
        <f t="shared" si="29"/>
        <v>10000</v>
      </c>
    </row>
    <row r="143" spans="1:12" s="69" customFormat="1" ht="12.75">
      <c r="A143" s="160"/>
      <c r="B143" s="157" t="s">
        <v>328</v>
      </c>
      <c r="C143" s="160"/>
      <c r="D143" s="158" t="s">
        <v>329</v>
      </c>
      <c r="E143" s="231">
        <f>SUM(E144:E165)</f>
        <v>3140744</v>
      </c>
      <c r="F143" s="231">
        <f>SUM(F144:F165)</f>
        <v>3140744</v>
      </c>
      <c r="G143" s="231">
        <f>SUM(G144:G165)</f>
        <v>2145530</v>
      </c>
      <c r="H143" s="231">
        <f>SUM(H144:H165)</f>
        <v>421735</v>
      </c>
      <c r="I143" s="162">
        <f>SUM(I144:I164)</f>
        <v>0</v>
      </c>
      <c r="J143" s="162">
        <f>SUM(J144:J164)</f>
        <v>0</v>
      </c>
      <c r="K143" s="162">
        <f>SUM(K144:K164)</f>
        <v>0</v>
      </c>
      <c r="L143" s="162">
        <f>SUM(L144:L165)</f>
        <v>0</v>
      </c>
    </row>
    <row r="144" spans="1:12" s="69" customFormat="1" ht="25.5">
      <c r="A144" s="160"/>
      <c r="B144" s="160"/>
      <c r="C144" s="157" t="s">
        <v>372</v>
      </c>
      <c r="D144" s="158" t="s">
        <v>476</v>
      </c>
      <c r="E144" s="230">
        <v>150290</v>
      </c>
      <c r="F144" s="230">
        <v>150290</v>
      </c>
      <c r="G144" s="159"/>
      <c r="H144" s="158"/>
      <c r="I144" s="158"/>
      <c r="J144" s="158"/>
      <c r="K144" s="158"/>
      <c r="L144" s="158"/>
    </row>
    <row r="145" spans="1:12" s="69" customFormat="1" ht="25.5">
      <c r="A145" s="160"/>
      <c r="B145" s="160"/>
      <c r="C145" s="157" t="s">
        <v>420</v>
      </c>
      <c r="D145" s="158" t="s">
        <v>450</v>
      </c>
      <c r="E145" s="230">
        <v>500</v>
      </c>
      <c r="F145" s="230">
        <v>500</v>
      </c>
      <c r="G145" s="159"/>
      <c r="H145" s="158"/>
      <c r="I145" s="158"/>
      <c r="J145" s="158"/>
      <c r="K145" s="158"/>
      <c r="L145" s="158"/>
    </row>
    <row r="146" spans="1:12" s="69" customFormat="1" ht="25.5">
      <c r="A146" s="160"/>
      <c r="B146" s="160"/>
      <c r="C146" s="157" t="s">
        <v>362</v>
      </c>
      <c r="D146" s="158" t="s">
        <v>456</v>
      </c>
      <c r="E146" s="230">
        <v>1956230</v>
      </c>
      <c r="F146" s="230">
        <v>1956230</v>
      </c>
      <c r="G146" s="159">
        <v>1956230</v>
      </c>
      <c r="H146" s="158"/>
      <c r="I146" s="158"/>
      <c r="J146" s="158"/>
      <c r="K146" s="158"/>
      <c r="L146" s="158"/>
    </row>
    <row r="147" spans="1:12" s="69" customFormat="1" ht="25.5">
      <c r="A147" s="160"/>
      <c r="B147" s="160"/>
      <c r="C147" s="157" t="s">
        <v>363</v>
      </c>
      <c r="D147" s="158" t="s">
        <v>457</v>
      </c>
      <c r="E147" s="230">
        <v>169200</v>
      </c>
      <c r="F147" s="230">
        <v>169200</v>
      </c>
      <c r="G147" s="159">
        <v>169200</v>
      </c>
      <c r="H147" s="158"/>
      <c r="I147" s="158"/>
      <c r="J147" s="158"/>
      <c r="K147" s="158"/>
      <c r="L147" s="158"/>
    </row>
    <row r="148" spans="1:12" s="69" customFormat="1" ht="25.5">
      <c r="A148" s="160"/>
      <c r="B148" s="160"/>
      <c r="C148" s="157" t="s">
        <v>364</v>
      </c>
      <c r="D148" s="158" t="s">
        <v>458</v>
      </c>
      <c r="E148" s="230">
        <v>366100</v>
      </c>
      <c r="F148" s="230">
        <v>366100</v>
      </c>
      <c r="G148" s="159"/>
      <c r="H148" s="159">
        <v>366100</v>
      </c>
      <c r="I148" s="158"/>
      <c r="J148" s="158"/>
      <c r="K148" s="158"/>
      <c r="L148" s="158"/>
    </row>
    <row r="149" spans="1:12" s="69" customFormat="1" ht="25.5">
      <c r="A149" s="160"/>
      <c r="B149" s="160"/>
      <c r="C149" s="157" t="s">
        <v>365</v>
      </c>
      <c r="D149" s="158" t="s">
        <v>459</v>
      </c>
      <c r="E149" s="230">
        <v>55635</v>
      </c>
      <c r="F149" s="230">
        <v>55635</v>
      </c>
      <c r="G149" s="159"/>
      <c r="H149" s="159">
        <v>55635</v>
      </c>
      <c r="I149" s="158"/>
      <c r="J149" s="158"/>
      <c r="K149" s="158"/>
      <c r="L149" s="158"/>
    </row>
    <row r="150" spans="1:12" s="69" customFormat="1" ht="25.5">
      <c r="A150" s="160"/>
      <c r="B150" s="160"/>
      <c r="C150" s="157" t="s">
        <v>374</v>
      </c>
      <c r="D150" s="158" t="s">
        <v>463</v>
      </c>
      <c r="E150" s="230">
        <v>20100</v>
      </c>
      <c r="F150" s="230">
        <v>20100</v>
      </c>
      <c r="G150" s="159">
        <v>20100</v>
      </c>
      <c r="H150" s="158"/>
      <c r="I150" s="158"/>
      <c r="J150" s="158"/>
      <c r="K150" s="158"/>
      <c r="L150" s="158"/>
    </row>
    <row r="151" spans="1:12" s="69" customFormat="1" ht="25.5">
      <c r="A151" s="160"/>
      <c r="B151" s="160"/>
      <c r="C151" s="157" t="s">
        <v>352</v>
      </c>
      <c r="D151" s="158" t="s">
        <v>438</v>
      </c>
      <c r="E151" s="230">
        <v>215000</v>
      </c>
      <c r="F151" s="230">
        <v>215000</v>
      </c>
      <c r="G151" s="159"/>
      <c r="H151" s="158"/>
      <c r="I151" s="158"/>
      <c r="J151" s="158"/>
      <c r="K151" s="158"/>
      <c r="L151" s="158"/>
    </row>
    <row r="152" spans="1:12" s="69" customFormat="1" ht="25.5">
      <c r="A152" s="157"/>
      <c r="B152" s="157"/>
      <c r="C152" s="157" t="s">
        <v>401</v>
      </c>
      <c r="D152" s="158" t="s">
        <v>477</v>
      </c>
      <c r="E152" s="230">
        <v>4230</v>
      </c>
      <c r="F152" s="230">
        <v>4230</v>
      </c>
      <c r="G152" s="159"/>
      <c r="H152" s="158"/>
      <c r="I152" s="158"/>
      <c r="J152" s="158"/>
      <c r="K152" s="158"/>
      <c r="L152" s="158"/>
    </row>
    <row r="153" spans="1:12" s="69" customFormat="1" ht="25.5">
      <c r="A153" s="157"/>
      <c r="B153" s="157"/>
      <c r="C153" s="157" t="s">
        <v>360</v>
      </c>
      <c r="D153" s="158" t="s">
        <v>441</v>
      </c>
      <c r="E153" s="230">
        <v>41500</v>
      </c>
      <c r="F153" s="230">
        <v>41500</v>
      </c>
      <c r="G153" s="159"/>
      <c r="H153" s="158"/>
      <c r="I153" s="158"/>
      <c r="J153" s="158"/>
      <c r="K153" s="158"/>
      <c r="L153" s="158"/>
    </row>
    <row r="154" spans="1:12" s="69" customFormat="1" ht="25.5" hidden="1">
      <c r="A154" s="157"/>
      <c r="B154" s="157"/>
      <c r="C154" s="157" t="s">
        <v>357</v>
      </c>
      <c r="D154" s="158" t="s">
        <v>454</v>
      </c>
      <c r="E154" s="230">
        <v>0</v>
      </c>
      <c r="F154" s="230">
        <v>0</v>
      </c>
      <c r="G154" s="159"/>
      <c r="H154" s="158"/>
      <c r="I154" s="158"/>
      <c r="J154" s="158"/>
      <c r="K154" s="158"/>
      <c r="L154" s="158"/>
    </row>
    <row r="155" spans="1:12" s="69" customFormat="1" ht="25.5">
      <c r="A155" s="157"/>
      <c r="B155" s="157"/>
      <c r="C155" s="157" t="s">
        <v>376</v>
      </c>
      <c r="D155" s="158" t="s">
        <v>464</v>
      </c>
      <c r="E155" s="230">
        <v>4150</v>
      </c>
      <c r="F155" s="230">
        <v>4150</v>
      </c>
      <c r="G155" s="159"/>
      <c r="H155" s="158"/>
      <c r="I155" s="158"/>
      <c r="J155" s="158"/>
      <c r="K155" s="158"/>
      <c r="L155" s="158"/>
    </row>
    <row r="156" spans="1:12" s="69" customFormat="1" ht="25.5">
      <c r="A156" s="157"/>
      <c r="B156" s="157"/>
      <c r="C156" s="157" t="s">
        <v>353</v>
      </c>
      <c r="D156" s="158" t="s">
        <v>354</v>
      </c>
      <c r="E156" s="230">
        <v>28000</v>
      </c>
      <c r="F156" s="230">
        <v>28000</v>
      </c>
      <c r="G156" s="159"/>
      <c r="H156" s="158"/>
      <c r="I156" s="158"/>
      <c r="J156" s="158"/>
      <c r="K156" s="158"/>
      <c r="L156" s="158"/>
    </row>
    <row r="157" spans="1:12" s="69" customFormat="1" ht="25.5">
      <c r="A157" s="157"/>
      <c r="B157" s="157"/>
      <c r="C157" s="157" t="s">
        <v>379</v>
      </c>
      <c r="D157" s="158" t="s">
        <v>465</v>
      </c>
      <c r="E157" s="230">
        <v>2900</v>
      </c>
      <c r="F157" s="230">
        <v>2900</v>
      </c>
      <c r="G157" s="159"/>
      <c r="H157" s="158"/>
      <c r="I157" s="158"/>
      <c r="J157" s="158"/>
      <c r="K157" s="158"/>
      <c r="L157" s="158"/>
    </row>
    <row r="158" spans="1:12" s="69" customFormat="1" ht="38.25" hidden="1">
      <c r="A158" s="157"/>
      <c r="B158" s="157"/>
      <c r="C158" s="157" t="s">
        <v>380</v>
      </c>
      <c r="D158" s="158" t="s">
        <v>466</v>
      </c>
      <c r="E158" s="230">
        <v>0</v>
      </c>
      <c r="F158" s="230"/>
      <c r="G158" s="159"/>
      <c r="H158" s="158"/>
      <c r="I158" s="158"/>
      <c r="J158" s="158"/>
      <c r="K158" s="158"/>
      <c r="L158" s="158"/>
    </row>
    <row r="159" spans="1:12" s="69" customFormat="1" ht="38.25">
      <c r="A159" s="157"/>
      <c r="B159" s="157"/>
      <c r="C159" s="157" t="s">
        <v>381</v>
      </c>
      <c r="D159" s="158" t="s">
        <v>467</v>
      </c>
      <c r="E159" s="230">
        <v>6500</v>
      </c>
      <c r="F159" s="230">
        <v>6500</v>
      </c>
      <c r="G159" s="159"/>
      <c r="H159" s="158"/>
      <c r="I159" s="158"/>
      <c r="J159" s="158"/>
      <c r="K159" s="158"/>
      <c r="L159" s="158"/>
    </row>
    <row r="160" spans="1:12" s="69" customFormat="1" ht="25.5">
      <c r="A160" s="157"/>
      <c r="B160" s="157"/>
      <c r="C160" s="157" t="s">
        <v>366</v>
      </c>
      <c r="D160" s="158" t="s">
        <v>460</v>
      </c>
      <c r="E160" s="230">
        <v>2900</v>
      </c>
      <c r="F160" s="230">
        <v>2900</v>
      </c>
      <c r="G160" s="159"/>
      <c r="H160" s="158"/>
      <c r="I160" s="158"/>
      <c r="J160" s="158"/>
      <c r="K160" s="158"/>
      <c r="L160" s="158"/>
    </row>
    <row r="161" spans="1:12" s="69" customFormat="1" ht="25.5">
      <c r="A161" s="157"/>
      <c r="B161" s="157"/>
      <c r="C161" s="157" t="s">
        <v>378</v>
      </c>
      <c r="D161" s="158" t="s">
        <v>439</v>
      </c>
      <c r="E161" s="230">
        <v>4800</v>
      </c>
      <c r="F161" s="230">
        <v>4800</v>
      </c>
      <c r="G161" s="159"/>
      <c r="H161" s="158"/>
      <c r="I161" s="158"/>
      <c r="J161" s="158"/>
      <c r="K161" s="158"/>
      <c r="L161" s="158"/>
    </row>
    <row r="162" spans="1:12" s="69" customFormat="1" ht="25.5">
      <c r="A162" s="157"/>
      <c r="B162" s="157"/>
      <c r="C162" s="157" t="s">
        <v>367</v>
      </c>
      <c r="D162" s="158" t="s">
        <v>461</v>
      </c>
      <c r="E162" s="230">
        <v>112709</v>
      </c>
      <c r="F162" s="230">
        <v>112709</v>
      </c>
      <c r="G162" s="159"/>
      <c r="H162" s="158"/>
      <c r="I162" s="158"/>
      <c r="J162" s="158"/>
      <c r="K162" s="158"/>
      <c r="L162" s="158"/>
    </row>
    <row r="163" spans="1:12" s="69" customFormat="1" ht="38.25" hidden="1">
      <c r="A163" s="157"/>
      <c r="B163" s="157"/>
      <c r="C163" s="157" t="s">
        <v>384</v>
      </c>
      <c r="D163" s="158" t="s">
        <v>470</v>
      </c>
      <c r="E163" s="230">
        <v>0</v>
      </c>
      <c r="F163" s="230">
        <v>0</v>
      </c>
      <c r="G163" s="159"/>
      <c r="H163" s="159"/>
      <c r="I163" s="158"/>
      <c r="J163" s="158"/>
      <c r="K163" s="158"/>
      <c r="L163" s="158"/>
    </row>
    <row r="164" spans="1:12" s="69" customFormat="1" ht="25.5" hidden="1">
      <c r="A164" s="157"/>
      <c r="B164" s="157"/>
      <c r="C164" s="157" t="s">
        <v>385</v>
      </c>
      <c r="D164" s="158" t="s">
        <v>478</v>
      </c>
      <c r="E164" s="230">
        <v>0</v>
      </c>
      <c r="F164" s="230">
        <v>0</v>
      </c>
      <c r="G164" s="159"/>
      <c r="H164" s="159"/>
      <c r="I164" s="158"/>
      <c r="J164" s="158"/>
      <c r="K164" s="158"/>
      <c r="L164" s="158"/>
    </row>
    <row r="165" spans="1:12" s="69" customFormat="1" ht="25.5" hidden="1">
      <c r="A165" s="157"/>
      <c r="B165" s="157"/>
      <c r="C165" s="157" t="s">
        <v>348</v>
      </c>
      <c r="D165" s="158" t="s">
        <v>440</v>
      </c>
      <c r="E165" s="230">
        <v>0</v>
      </c>
      <c r="F165" s="230"/>
      <c r="G165" s="159"/>
      <c r="H165" s="159"/>
      <c r="I165" s="158"/>
      <c r="J165" s="158"/>
      <c r="K165" s="158"/>
      <c r="L165" s="158">
        <v>0</v>
      </c>
    </row>
    <row r="166" spans="1:12" s="69" customFormat="1" ht="25.5">
      <c r="A166" s="157"/>
      <c r="B166" s="157" t="s">
        <v>402</v>
      </c>
      <c r="C166" s="157"/>
      <c r="D166" s="158" t="s">
        <v>479</v>
      </c>
      <c r="E166" s="230">
        <f>SUM(E167:E173)</f>
        <v>301216</v>
      </c>
      <c r="F166" s="230">
        <f aca="true" t="shared" si="30" ref="F166:L166">SUM(F167:F173)</f>
        <v>301216</v>
      </c>
      <c r="G166" s="159">
        <f t="shared" si="30"/>
        <v>226670</v>
      </c>
      <c r="H166" s="159">
        <f t="shared" si="30"/>
        <v>45718</v>
      </c>
      <c r="I166" s="159">
        <f t="shared" si="30"/>
        <v>0</v>
      </c>
      <c r="J166" s="159">
        <f t="shared" si="30"/>
        <v>0</v>
      </c>
      <c r="K166" s="159">
        <f t="shared" si="30"/>
        <v>0</v>
      </c>
      <c r="L166" s="159">
        <f t="shared" si="30"/>
        <v>0</v>
      </c>
    </row>
    <row r="167" spans="1:12" s="69" customFormat="1" ht="25.5">
      <c r="A167" s="157"/>
      <c r="B167" s="157"/>
      <c r="C167" s="157" t="s">
        <v>372</v>
      </c>
      <c r="D167" s="158" t="s">
        <v>476</v>
      </c>
      <c r="E167" s="230">
        <v>16470</v>
      </c>
      <c r="F167" s="230">
        <v>16470</v>
      </c>
      <c r="G167" s="159"/>
      <c r="H167" s="159"/>
      <c r="I167" s="158"/>
      <c r="J167" s="158"/>
      <c r="K167" s="158"/>
      <c r="L167" s="158"/>
    </row>
    <row r="168" spans="1:12" s="69" customFormat="1" ht="25.5">
      <c r="A168" s="157"/>
      <c r="B168" s="157"/>
      <c r="C168" s="157" t="s">
        <v>362</v>
      </c>
      <c r="D168" s="158" t="s">
        <v>456</v>
      </c>
      <c r="E168" s="230">
        <v>208860</v>
      </c>
      <c r="F168" s="230">
        <v>208860</v>
      </c>
      <c r="G168" s="159">
        <v>208860</v>
      </c>
      <c r="H168" s="159"/>
      <c r="I168" s="158"/>
      <c r="J168" s="158"/>
      <c r="K168" s="158"/>
      <c r="L168" s="158"/>
    </row>
    <row r="169" spans="1:12" s="69" customFormat="1" ht="25.5">
      <c r="A169" s="157"/>
      <c r="B169" s="157"/>
      <c r="C169" s="157" t="s">
        <v>363</v>
      </c>
      <c r="D169" s="158" t="s">
        <v>457</v>
      </c>
      <c r="E169" s="230">
        <v>17810</v>
      </c>
      <c r="F169" s="230">
        <v>17810</v>
      </c>
      <c r="G169" s="159">
        <v>17810</v>
      </c>
      <c r="H169" s="159"/>
      <c r="I169" s="158"/>
      <c r="J169" s="158"/>
      <c r="K169" s="158"/>
      <c r="L169" s="158"/>
    </row>
    <row r="170" spans="1:12" s="69" customFormat="1" ht="25.5">
      <c r="A170" s="157"/>
      <c r="B170" s="157"/>
      <c r="C170" s="157" t="s">
        <v>364</v>
      </c>
      <c r="D170" s="158" t="s">
        <v>458</v>
      </c>
      <c r="E170" s="230">
        <v>39750</v>
      </c>
      <c r="F170" s="230">
        <v>39750</v>
      </c>
      <c r="G170" s="159"/>
      <c r="H170" s="159">
        <v>39750</v>
      </c>
      <c r="I170" s="158"/>
      <c r="J170" s="158"/>
      <c r="K170" s="158"/>
      <c r="L170" s="158"/>
    </row>
    <row r="171" spans="1:12" s="69" customFormat="1" ht="25.5">
      <c r="A171" s="157"/>
      <c r="B171" s="157"/>
      <c r="C171" s="157" t="s">
        <v>365</v>
      </c>
      <c r="D171" s="158" t="s">
        <v>459</v>
      </c>
      <c r="E171" s="230">
        <v>5968</v>
      </c>
      <c r="F171" s="230">
        <v>5968</v>
      </c>
      <c r="G171" s="159"/>
      <c r="H171" s="159">
        <v>5968</v>
      </c>
      <c r="I171" s="158"/>
      <c r="J171" s="158"/>
      <c r="K171" s="158"/>
      <c r="L171" s="158"/>
    </row>
    <row r="172" spans="1:12" s="69" customFormat="1" ht="25.5">
      <c r="A172" s="157"/>
      <c r="B172" s="157"/>
      <c r="C172" s="157" t="s">
        <v>376</v>
      </c>
      <c r="D172" s="158" t="s">
        <v>464</v>
      </c>
      <c r="E172" s="230">
        <v>400</v>
      </c>
      <c r="F172" s="230">
        <v>400</v>
      </c>
      <c r="G172" s="159"/>
      <c r="H172" s="159"/>
      <c r="I172" s="158"/>
      <c r="J172" s="158"/>
      <c r="K172" s="158"/>
      <c r="L172" s="158"/>
    </row>
    <row r="173" spans="1:12" s="69" customFormat="1" ht="25.5">
      <c r="A173" s="157"/>
      <c r="B173" s="157"/>
      <c r="C173" s="157" t="s">
        <v>367</v>
      </c>
      <c r="D173" s="158" t="s">
        <v>461</v>
      </c>
      <c r="E173" s="230">
        <v>11958</v>
      </c>
      <c r="F173" s="230">
        <v>11958</v>
      </c>
      <c r="G173" s="159"/>
      <c r="H173" s="159"/>
      <c r="I173" s="158"/>
      <c r="J173" s="158"/>
      <c r="K173" s="158"/>
      <c r="L173" s="158"/>
    </row>
    <row r="174" spans="1:12" s="69" customFormat="1" ht="12.75">
      <c r="A174" s="157"/>
      <c r="B174" s="157" t="s">
        <v>330</v>
      </c>
      <c r="C174" s="157"/>
      <c r="D174" s="158" t="s">
        <v>331</v>
      </c>
      <c r="E174" s="230">
        <f>SUM(E175:E187)</f>
        <v>602109</v>
      </c>
      <c r="F174" s="230">
        <f aca="true" t="shared" si="31" ref="F174:L174">SUM(F175:F187)</f>
        <v>602109</v>
      </c>
      <c r="G174" s="230">
        <f t="shared" si="31"/>
        <v>377370</v>
      </c>
      <c r="H174" s="230">
        <f t="shared" si="31"/>
        <v>73771</v>
      </c>
      <c r="I174" s="230">
        <f t="shared" si="31"/>
        <v>0</v>
      </c>
      <c r="J174" s="230">
        <f t="shared" si="31"/>
        <v>0</v>
      </c>
      <c r="K174" s="230">
        <f t="shared" si="31"/>
        <v>0</v>
      </c>
      <c r="L174" s="230">
        <f t="shared" si="31"/>
        <v>0</v>
      </c>
    </row>
    <row r="175" spans="1:12" s="69" customFormat="1" ht="38.25">
      <c r="A175" s="157"/>
      <c r="B175" s="157"/>
      <c r="C175" s="157" t="s">
        <v>411</v>
      </c>
      <c r="D175" s="158" t="s">
        <v>666</v>
      </c>
      <c r="E175" s="230">
        <v>72000</v>
      </c>
      <c r="F175" s="230">
        <v>72000</v>
      </c>
      <c r="G175" s="159"/>
      <c r="H175" s="159"/>
      <c r="I175" s="159"/>
      <c r="J175" s="159"/>
      <c r="K175" s="159"/>
      <c r="L175" s="159"/>
    </row>
    <row r="176" spans="1:12" s="69" customFormat="1" ht="25.5">
      <c r="A176" s="157"/>
      <c r="B176" s="157"/>
      <c r="C176" s="157" t="s">
        <v>372</v>
      </c>
      <c r="D176" s="158" t="s">
        <v>476</v>
      </c>
      <c r="E176" s="230">
        <v>25600</v>
      </c>
      <c r="F176" s="230">
        <v>25600</v>
      </c>
      <c r="G176" s="159"/>
      <c r="H176" s="159"/>
      <c r="I176" s="158"/>
      <c r="J176" s="158"/>
      <c r="K176" s="158"/>
      <c r="L176" s="158"/>
    </row>
    <row r="177" spans="1:12" s="69" customFormat="1" ht="25.5">
      <c r="A177" s="157"/>
      <c r="B177" s="157"/>
      <c r="C177" s="157" t="s">
        <v>362</v>
      </c>
      <c r="D177" s="158" t="s">
        <v>456</v>
      </c>
      <c r="E177" s="230">
        <v>346400</v>
      </c>
      <c r="F177" s="230">
        <v>346400</v>
      </c>
      <c r="G177" s="159">
        <v>346400</v>
      </c>
      <c r="H177" s="159"/>
      <c r="I177" s="158"/>
      <c r="J177" s="158"/>
      <c r="K177" s="158"/>
      <c r="L177" s="158"/>
    </row>
    <row r="178" spans="1:12" s="69" customFormat="1" ht="25.5">
      <c r="A178" s="157"/>
      <c r="B178" s="157"/>
      <c r="C178" s="157" t="s">
        <v>363</v>
      </c>
      <c r="D178" s="158" t="s">
        <v>457</v>
      </c>
      <c r="E178" s="230">
        <v>30970</v>
      </c>
      <c r="F178" s="230">
        <v>30970</v>
      </c>
      <c r="G178" s="159">
        <v>30970</v>
      </c>
      <c r="H178" s="159"/>
      <c r="I178" s="158"/>
      <c r="J178" s="158"/>
      <c r="K178" s="158"/>
      <c r="L178" s="158"/>
    </row>
    <row r="179" spans="1:12" s="69" customFormat="1" ht="25.5">
      <c r="A179" s="157"/>
      <c r="B179" s="157"/>
      <c r="C179" s="157" t="s">
        <v>364</v>
      </c>
      <c r="D179" s="158" t="s">
        <v>458</v>
      </c>
      <c r="E179" s="230">
        <v>63900</v>
      </c>
      <c r="F179" s="230">
        <v>63900</v>
      </c>
      <c r="G179" s="159"/>
      <c r="H179" s="159">
        <v>63900</v>
      </c>
      <c r="I179" s="158"/>
      <c r="J179" s="158"/>
      <c r="K179" s="158"/>
      <c r="L179" s="158"/>
    </row>
    <row r="180" spans="1:12" s="69" customFormat="1" ht="25.5">
      <c r="A180" s="157"/>
      <c r="B180" s="157"/>
      <c r="C180" s="157" t="s">
        <v>365</v>
      </c>
      <c r="D180" s="158" t="s">
        <v>459</v>
      </c>
      <c r="E180" s="230">
        <v>9871</v>
      </c>
      <c r="F180" s="230">
        <v>9871</v>
      </c>
      <c r="G180" s="159"/>
      <c r="H180" s="159">
        <v>9871</v>
      </c>
      <c r="I180" s="158"/>
      <c r="J180" s="158"/>
      <c r="K180" s="158"/>
      <c r="L180" s="158"/>
    </row>
    <row r="181" spans="1:12" s="69" customFormat="1" ht="25.5">
      <c r="A181" s="157"/>
      <c r="B181" s="157"/>
      <c r="C181" s="157" t="s">
        <v>352</v>
      </c>
      <c r="D181" s="158" t="s">
        <v>438</v>
      </c>
      <c r="E181" s="230">
        <v>2000</v>
      </c>
      <c r="F181" s="230">
        <v>2000</v>
      </c>
      <c r="G181" s="158"/>
      <c r="H181" s="158"/>
      <c r="I181" s="158"/>
      <c r="J181" s="158"/>
      <c r="K181" s="158"/>
      <c r="L181" s="158"/>
    </row>
    <row r="182" spans="1:12" s="69" customFormat="1" ht="25.5">
      <c r="A182" s="157"/>
      <c r="B182" s="157"/>
      <c r="C182" s="157" t="s">
        <v>360</v>
      </c>
      <c r="D182" s="158" t="s">
        <v>441</v>
      </c>
      <c r="E182" s="230">
        <v>2800</v>
      </c>
      <c r="F182" s="230">
        <v>2800</v>
      </c>
      <c r="G182" s="158"/>
      <c r="H182" s="158"/>
      <c r="I182" s="158"/>
      <c r="J182" s="158"/>
      <c r="K182" s="158"/>
      <c r="L182" s="158"/>
    </row>
    <row r="183" spans="1:12" s="69" customFormat="1" ht="25.5">
      <c r="A183" s="157"/>
      <c r="B183" s="157"/>
      <c r="C183" s="157" t="s">
        <v>376</v>
      </c>
      <c r="D183" s="158" t="s">
        <v>464</v>
      </c>
      <c r="E183" s="230">
        <v>400</v>
      </c>
      <c r="F183" s="230">
        <v>400</v>
      </c>
      <c r="G183" s="158"/>
      <c r="H183" s="158"/>
      <c r="I183" s="158"/>
      <c r="J183" s="158"/>
      <c r="K183" s="158"/>
      <c r="L183" s="158"/>
    </row>
    <row r="184" spans="1:12" s="69" customFormat="1" ht="25.5">
      <c r="A184" s="157"/>
      <c r="B184" s="157"/>
      <c r="C184" s="157" t="s">
        <v>353</v>
      </c>
      <c r="D184" s="158" t="s">
        <v>354</v>
      </c>
      <c r="E184" s="230">
        <v>25000</v>
      </c>
      <c r="F184" s="230">
        <v>25000</v>
      </c>
      <c r="G184" s="158"/>
      <c r="H184" s="158"/>
      <c r="I184" s="158"/>
      <c r="J184" s="158"/>
      <c r="K184" s="158"/>
      <c r="L184" s="158"/>
    </row>
    <row r="185" spans="1:12" s="69" customFormat="1" ht="38.25">
      <c r="A185" s="157"/>
      <c r="B185" s="157"/>
      <c r="C185" s="157" t="s">
        <v>381</v>
      </c>
      <c r="D185" s="158" t="s">
        <v>467</v>
      </c>
      <c r="E185" s="230">
        <v>1500</v>
      </c>
      <c r="F185" s="230">
        <v>1500</v>
      </c>
      <c r="G185" s="158"/>
      <c r="H185" s="158"/>
      <c r="I185" s="158"/>
      <c r="J185" s="158"/>
      <c r="K185" s="158"/>
      <c r="L185" s="158"/>
    </row>
    <row r="186" spans="1:12" s="69" customFormat="1" ht="25.5">
      <c r="A186" s="157"/>
      <c r="B186" s="157"/>
      <c r="C186" s="157" t="s">
        <v>378</v>
      </c>
      <c r="D186" s="158" t="s">
        <v>439</v>
      </c>
      <c r="E186" s="230">
        <v>450</v>
      </c>
      <c r="F186" s="230">
        <v>450</v>
      </c>
      <c r="G186" s="158"/>
      <c r="H186" s="158"/>
      <c r="I186" s="158"/>
      <c r="J186" s="158"/>
      <c r="K186" s="158"/>
      <c r="L186" s="158"/>
    </row>
    <row r="187" spans="1:12" s="69" customFormat="1" ht="25.5">
      <c r="A187" s="157"/>
      <c r="B187" s="157"/>
      <c r="C187" s="157" t="s">
        <v>367</v>
      </c>
      <c r="D187" s="158" t="s">
        <v>461</v>
      </c>
      <c r="E187" s="230">
        <v>21218</v>
      </c>
      <c r="F187" s="230">
        <v>21218</v>
      </c>
      <c r="G187" s="158"/>
      <c r="H187" s="158"/>
      <c r="I187" s="158"/>
      <c r="J187" s="158"/>
      <c r="K187" s="158"/>
      <c r="L187" s="158"/>
    </row>
    <row r="188" spans="1:12" s="69" customFormat="1" ht="12.75">
      <c r="A188" s="157"/>
      <c r="B188" s="157" t="s">
        <v>403</v>
      </c>
      <c r="C188" s="157"/>
      <c r="D188" s="158" t="s">
        <v>404</v>
      </c>
      <c r="E188" s="230">
        <f>SUM(E189:E207)</f>
        <v>1912281</v>
      </c>
      <c r="F188" s="230">
        <f aca="true" t="shared" si="32" ref="F188:L188">SUM(F189:F207)</f>
        <v>1902281</v>
      </c>
      <c r="G188" s="159">
        <f t="shared" si="32"/>
        <v>1354360</v>
      </c>
      <c r="H188" s="159">
        <f t="shared" si="32"/>
        <v>268145</v>
      </c>
      <c r="I188" s="159">
        <f t="shared" si="32"/>
        <v>0</v>
      </c>
      <c r="J188" s="159">
        <f t="shared" si="32"/>
        <v>0</v>
      </c>
      <c r="K188" s="159">
        <f t="shared" si="32"/>
        <v>0</v>
      </c>
      <c r="L188" s="159">
        <f t="shared" si="32"/>
        <v>10000</v>
      </c>
    </row>
    <row r="189" spans="1:12" s="69" customFormat="1" ht="25.5">
      <c r="A189" s="157"/>
      <c r="B189" s="157"/>
      <c r="C189" s="157" t="s">
        <v>372</v>
      </c>
      <c r="D189" s="158" t="s">
        <v>476</v>
      </c>
      <c r="E189" s="230">
        <v>90028</v>
      </c>
      <c r="F189" s="230">
        <v>90028</v>
      </c>
      <c r="G189" s="159"/>
      <c r="H189" s="159"/>
      <c r="I189" s="158"/>
      <c r="J189" s="158"/>
      <c r="K189" s="158"/>
      <c r="L189" s="158"/>
    </row>
    <row r="190" spans="1:12" s="69" customFormat="1" ht="25.5">
      <c r="A190" s="157"/>
      <c r="B190" s="157"/>
      <c r="C190" s="157" t="s">
        <v>362</v>
      </c>
      <c r="D190" s="158" t="s">
        <v>456</v>
      </c>
      <c r="E190" s="230">
        <v>1241010</v>
      </c>
      <c r="F190" s="230">
        <v>1241010</v>
      </c>
      <c r="G190" s="159">
        <v>1241010</v>
      </c>
      <c r="H190" s="159"/>
      <c r="I190" s="158"/>
      <c r="J190" s="158"/>
      <c r="K190" s="158"/>
      <c r="L190" s="158"/>
    </row>
    <row r="191" spans="1:12" s="69" customFormat="1" ht="25.5">
      <c r="A191" s="157"/>
      <c r="B191" s="157"/>
      <c r="C191" s="157" t="s">
        <v>363</v>
      </c>
      <c r="D191" s="158" t="s">
        <v>457</v>
      </c>
      <c r="E191" s="230">
        <v>106350</v>
      </c>
      <c r="F191" s="230">
        <v>106350</v>
      </c>
      <c r="G191" s="159">
        <v>106350</v>
      </c>
      <c r="H191" s="159"/>
      <c r="I191" s="158"/>
      <c r="J191" s="158"/>
      <c r="K191" s="158"/>
      <c r="L191" s="158"/>
    </row>
    <row r="192" spans="1:12" s="69" customFormat="1" ht="25.5">
      <c r="A192" s="157"/>
      <c r="B192" s="157"/>
      <c r="C192" s="157" t="s">
        <v>364</v>
      </c>
      <c r="D192" s="158" t="s">
        <v>458</v>
      </c>
      <c r="E192" s="230">
        <v>233200</v>
      </c>
      <c r="F192" s="230">
        <v>233200</v>
      </c>
      <c r="G192" s="159"/>
      <c r="H192" s="159">
        <v>233200</v>
      </c>
      <c r="I192" s="158"/>
      <c r="J192" s="158"/>
      <c r="K192" s="158"/>
      <c r="L192" s="158"/>
    </row>
    <row r="193" spans="1:12" s="69" customFormat="1" ht="25.5">
      <c r="A193" s="157"/>
      <c r="B193" s="157"/>
      <c r="C193" s="157" t="s">
        <v>365</v>
      </c>
      <c r="D193" s="158" t="s">
        <v>459</v>
      </c>
      <c r="E193" s="230">
        <v>34945</v>
      </c>
      <c r="F193" s="230">
        <v>34945</v>
      </c>
      <c r="G193" s="159"/>
      <c r="H193" s="159">
        <v>34945</v>
      </c>
      <c r="I193" s="158"/>
      <c r="J193" s="158"/>
      <c r="K193" s="158"/>
      <c r="L193" s="158"/>
    </row>
    <row r="194" spans="1:12" s="69" customFormat="1" ht="25.5">
      <c r="A194" s="157"/>
      <c r="B194" s="157"/>
      <c r="C194" s="157" t="s">
        <v>374</v>
      </c>
      <c r="D194" s="158" t="s">
        <v>463</v>
      </c>
      <c r="E194" s="230">
        <v>7000</v>
      </c>
      <c r="F194" s="230">
        <v>7000</v>
      </c>
      <c r="G194" s="159">
        <v>7000</v>
      </c>
      <c r="H194" s="159"/>
      <c r="I194" s="158"/>
      <c r="J194" s="158"/>
      <c r="K194" s="158"/>
      <c r="L194" s="158"/>
    </row>
    <row r="195" spans="1:12" s="69" customFormat="1" ht="25.5">
      <c r="A195" s="157"/>
      <c r="B195" s="157"/>
      <c r="C195" s="157" t="s">
        <v>352</v>
      </c>
      <c r="D195" s="158" t="s">
        <v>438</v>
      </c>
      <c r="E195" s="230">
        <v>64000</v>
      </c>
      <c r="F195" s="230">
        <v>64000</v>
      </c>
      <c r="G195" s="158"/>
      <c r="H195" s="158"/>
      <c r="I195" s="158"/>
      <c r="J195" s="158"/>
      <c r="K195" s="158"/>
      <c r="L195" s="158"/>
    </row>
    <row r="196" spans="1:12" s="69" customFormat="1" ht="25.5">
      <c r="A196" s="157"/>
      <c r="B196" s="157"/>
      <c r="C196" s="157" t="s">
        <v>401</v>
      </c>
      <c r="D196" s="158" t="s">
        <v>532</v>
      </c>
      <c r="E196" s="230">
        <v>2000</v>
      </c>
      <c r="F196" s="230">
        <v>2000</v>
      </c>
      <c r="G196" s="158"/>
      <c r="H196" s="158"/>
      <c r="I196" s="158"/>
      <c r="J196" s="158"/>
      <c r="K196" s="158"/>
      <c r="L196" s="158"/>
    </row>
    <row r="197" spans="1:12" s="69" customFormat="1" ht="25.5">
      <c r="A197" s="157"/>
      <c r="B197" s="157"/>
      <c r="C197" s="157" t="s">
        <v>360</v>
      </c>
      <c r="D197" s="158" t="s">
        <v>441</v>
      </c>
      <c r="E197" s="230">
        <v>21000</v>
      </c>
      <c r="F197" s="230">
        <v>21000</v>
      </c>
      <c r="G197" s="158"/>
      <c r="H197" s="158"/>
      <c r="I197" s="158"/>
      <c r="J197" s="158"/>
      <c r="K197" s="158"/>
      <c r="L197" s="158"/>
    </row>
    <row r="198" spans="1:12" s="69" customFormat="1" ht="25.5" hidden="1">
      <c r="A198" s="157"/>
      <c r="B198" s="157"/>
      <c r="C198" s="157" t="s">
        <v>357</v>
      </c>
      <c r="D198" s="158" t="s">
        <v>454</v>
      </c>
      <c r="E198" s="230">
        <v>0</v>
      </c>
      <c r="F198" s="230">
        <v>0</v>
      </c>
      <c r="G198" s="158"/>
      <c r="H198" s="158"/>
      <c r="I198" s="158"/>
      <c r="J198" s="158"/>
      <c r="K198" s="158"/>
      <c r="L198" s="158"/>
    </row>
    <row r="199" spans="1:12" s="69" customFormat="1" ht="25.5">
      <c r="A199" s="157"/>
      <c r="B199" s="157"/>
      <c r="C199" s="157" t="s">
        <v>376</v>
      </c>
      <c r="D199" s="158" t="s">
        <v>464</v>
      </c>
      <c r="E199" s="230">
        <v>1300</v>
      </c>
      <c r="F199" s="230">
        <v>1300</v>
      </c>
      <c r="G199" s="158"/>
      <c r="H199" s="158"/>
      <c r="I199" s="158"/>
      <c r="J199" s="158"/>
      <c r="K199" s="158"/>
      <c r="L199" s="158"/>
    </row>
    <row r="200" spans="1:12" s="69" customFormat="1" ht="25.5">
      <c r="A200" s="157"/>
      <c r="B200" s="157"/>
      <c r="C200" s="157" t="s">
        <v>353</v>
      </c>
      <c r="D200" s="158" t="s">
        <v>354</v>
      </c>
      <c r="E200" s="230">
        <v>19800</v>
      </c>
      <c r="F200" s="230">
        <v>19800</v>
      </c>
      <c r="G200" s="158"/>
      <c r="H200" s="158"/>
      <c r="I200" s="158"/>
      <c r="J200" s="158"/>
      <c r="K200" s="158"/>
      <c r="L200" s="158"/>
    </row>
    <row r="201" spans="1:12" s="69" customFormat="1" ht="25.5">
      <c r="A201" s="157"/>
      <c r="B201" s="157"/>
      <c r="C201" s="157" t="s">
        <v>379</v>
      </c>
      <c r="D201" s="158" t="s">
        <v>465</v>
      </c>
      <c r="E201" s="230">
        <v>2600</v>
      </c>
      <c r="F201" s="230">
        <v>2600</v>
      </c>
      <c r="G201" s="158"/>
      <c r="H201" s="158"/>
      <c r="I201" s="158"/>
      <c r="J201" s="158"/>
      <c r="K201" s="158"/>
      <c r="L201" s="158"/>
    </row>
    <row r="202" spans="1:12" s="69" customFormat="1" ht="38.25">
      <c r="A202" s="157"/>
      <c r="B202" s="157"/>
      <c r="C202" s="157" t="s">
        <v>381</v>
      </c>
      <c r="D202" s="158" t="s">
        <v>467</v>
      </c>
      <c r="E202" s="230">
        <v>2400</v>
      </c>
      <c r="F202" s="230">
        <v>2400</v>
      </c>
      <c r="G202" s="158"/>
      <c r="H202" s="158"/>
      <c r="I202" s="158"/>
      <c r="J202" s="158"/>
      <c r="K202" s="158"/>
      <c r="L202" s="158"/>
    </row>
    <row r="203" spans="1:12" s="69" customFormat="1" ht="25.5">
      <c r="A203" s="157"/>
      <c r="B203" s="157"/>
      <c r="C203" s="157" t="s">
        <v>366</v>
      </c>
      <c r="D203" s="158" t="s">
        <v>460</v>
      </c>
      <c r="E203" s="230">
        <v>3100</v>
      </c>
      <c r="F203" s="230">
        <v>3100</v>
      </c>
      <c r="G203" s="158"/>
      <c r="H203" s="158"/>
      <c r="I203" s="158"/>
      <c r="J203" s="158"/>
      <c r="K203" s="158"/>
      <c r="L203" s="158"/>
    </row>
    <row r="204" spans="1:12" s="69" customFormat="1" ht="25.5">
      <c r="A204" s="157"/>
      <c r="B204" s="157"/>
      <c r="C204" s="157" t="s">
        <v>378</v>
      </c>
      <c r="D204" s="158" t="s">
        <v>439</v>
      </c>
      <c r="E204" s="230">
        <v>5600</v>
      </c>
      <c r="F204" s="230">
        <v>5600</v>
      </c>
      <c r="G204" s="158"/>
      <c r="H204" s="158"/>
      <c r="I204" s="158"/>
      <c r="J204" s="158"/>
      <c r="K204" s="158"/>
      <c r="L204" s="158"/>
    </row>
    <row r="205" spans="1:12" s="69" customFormat="1" ht="25.5">
      <c r="A205" s="157"/>
      <c r="B205" s="157"/>
      <c r="C205" s="157" t="s">
        <v>367</v>
      </c>
      <c r="D205" s="158" t="s">
        <v>461</v>
      </c>
      <c r="E205" s="230">
        <v>67948</v>
      </c>
      <c r="F205" s="230">
        <v>67948</v>
      </c>
      <c r="G205" s="158"/>
      <c r="H205" s="158"/>
      <c r="I205" s="158"/>
      <c r="J205" s="158"/>
      <c r="K205" s="158"/>
      <c r="L205" s="158"/>
    </row>
    <row r="206" spans="1:12" s="69" customFormat="1" ht="25.5">
      <c r="A206" s="157"/>
      <c r="B206" s="157"/>
      <c r="C206" s="157" t="s">
        <v>348</v>
      </c>
      <c r="D206" s="158" t="s">
        <v>440</v>
      </c>
      <c r="E206" s="230">
        <v>10000</v>
      </c>
      <c r="F206" s="230">
        <v>0</v>
      </c>
      <c r="G206" s="158"/>
      <c r="H206" s="158"/>
      <c r="I206" s="158"/>
      <c r="J206" s="158"/>
      <c r="K206" s="158"/>
      <c r="L206" s="158">
        <v>10000</v>
      </c>
    </row>
    <row r="207" spans="1:12" s="69" customFormat="1" ht="25.5" hidden="1">
      <c r="A207" s="157"/>
      <c r="B207" s="157"/>
      <c r="C207" s="157" t="s">
        <v>385</v>
      </c>
      <c r="D207" s="158" t="s">
        <v>478</v>
      </c>
      <c r="E207" s="230">
        <v>0</v>
      </c>
      <c r="F207" s="230">
        <v>0</v>
      </c>
      <c r="G207" s="158"/>
      <c r="H207" s="158"/>
      <c r="I207" s="158"/>
      <c r="J207" s="158"/>
      <c r="K207" s="158"/>
      <c r="L207" s="158"/>
    </row>
    <row r="208" spans="1:12" s="69" customFormat="1" ht="12.75">
      <c r="A208" s="157"/>
      <c r="B208" s="157" t="s">
        <v>405</v>
      </c>
      <c r="C208" s="157"/>
      <c r="D208" s="158" t="s">
        <v>406</v>
      </c>
      <c r="E208" s="230">
        <f>SUM(E209:E220)</f>
        <v>337036</v>
      </c>
      <c r="F208" s="230">
        <f aca="true" t="shared" si="33" ref="F208:L208">SUM(F209:F220)</f>
        <v>337036</v>
      </c>
      <c r="G208" s="159">
        <f t="shared" si="33"/>
        <v>50250</v>
      </c>
      <c r="H208" s="159">
        <f t="shared" si="33"/>
        <v>10130</v>
      </c>
      <c r="I208" s="159">
        <f t="shared" si="33"/>
        <v>0</v>
      </c>
      <c r="J208" s="159">
        <f t="shared" si="33"/>
        <v>0</v>
      </c>
      <c r="K208" s="159">
        <f t="shared" si="33"/>
        <v>0</v>
      </c>
      <c r="L208" s="159">
        <f t="shared" si="33"/>
        <v>0</v>
      </c>
    </row>
    <row r="209" spans="1:12" s="69" customFormat="1" ht="25.5">
      <c r="A209" s="157"/>
      <c r="B209" s="157"/>
      <c r="C209" s="157" t="s">
        <v>372</v>
      </c>
      <c r="D209" s="158" t="s">
        <v>476</v>
      </c>
      <c r="E209" s="230">
        <v>12</v>
      </c>
      <c r="F209" s="230">
        <v>12</v>
      </c>
      <c r="G209" s="159"/>
      <c r="H209" s="159"/>
      <c r="I209" s="158"/>
      <c r="J209" s="158"/>
      <c r="K209" s="158"/>
      <c r="L209" s="158"/>
    </row>
    <row r="210" spans="1:12" s="69" customFormat="1" ht="25.5">
      <c r="A210" s="157"/>
      <c r="B210" s="157"/>
      <c r="C210" s="157" t="s">
        <v>362</v>
      </c>
      <c r="D210" s="158" t="s">
        <v>456</v>
      </c>
      <c r="E210" s="230">
        <v>46350</v>
      </c>
      <c r="F210" s="230">
        <v>46350</v>
      </c>
      <c r="G210" s="159">
        <v>46350</v>
      </c>
      <c r="H210" s="159"/>
      <c r="I210" s="158"/>
      <c r="J210" s="158"/>
      <c r="K210" s="158"/>
      <c r="L210" s="158"/>
    </row>
    <row r="211" spans="1:12" s="69" customFormat="1" ht="25.5">
      <c r="A211" s="157"/>
      <c r="B211" s="157"/>
      <c r="C211" s="157" t="s">
        <v>363</v>
      </c>
      <c r="D211" s="158" t="s">
        <v>457</v>
      </c>
      <c r="E211" s="230">
        <v>3900</v>
      </c>
      <c r="F211" s="230">
        <v>3900</v>
      </c>
      <c r="G211" s="159">
        <v>3900</v>
      </c>
      <c r="H211" s="159"/>
      <c r="I211" s="158"/>
      <c r="J211" s="158"/>
      <c r="K211" s="158"/>
      <c r="L211" s="158"/>
    </row>
    <row r="212" spans="1:12" s="69" customFormat="1" ht="25.5">
      <c r="A212" s="157"/>
      <c r="B212" s="157"/>
      <c r="C212" s="157" t="s">
        <v>364</v>
      </c>
      <c r="D212" s="158" t="s">
        <v>458</v>
      </c>
      <c r="E212" s="230">
        <v>8900</v>
      </c>
      <c r="F212" s="230">
        <v>8900</v>
      </c>
      <c r="G212" s="159"/>
      <c r="H212" s="159">
        <v>8900</v>
      </c>
      <c r="I212" s="158"/>
      <c r="J212" s="158"/>
      <c r="K212" s="158"/>
      <c r="L212" s="158"/>
    </row>
    <row r="213" spans="1:12" s="69" customFormat="1" ht="25.5">
      <c r="A213" s="157"/>
      <c r="B213" s="157"/>
      <c r="C213" s="157" t="s">
        <v>365</v>
      </c>
      <c r="D213" s="158" t="s">
        <v>459</v>
      </c>
      <c r="E213" s="230">
        <v>1230</v>
      </c>
      <c r="F213" s="230">
        <v>1230</v>
      </c>
      <c r="G213" s="159"/>
      <c r="H213" s="159">
        <v>1230</v>
      </c>
      <c r="I213" s="158"/>
      <c r="J213" s="158"/>
      <c r="K213" s="158"/>
      <c r="L213" s="158"/>
    </row>
    <row r="214" spans="1:12" s="69" customFormat="1" ht="25.5">
      <c r="A214" s="157"/>
      <c r="B214" s="157"/>
      <c r="C214" s="157" t="s">
        <v>352</v>
      </c>
      <c r="D214" s="158" t="s">
        <v>438</v>
      </c>
      <c r="E214" s="230">
        <v>48000</v>
      </c>
      <c r="F214" s="230">
        <v>48000</v>
      </c>
      <c r="G214" s="158"/>
      <c r="H214" s="158"/>
      <c r="I214" s="158"/>
      <c r="J214" s="158"/>
      <c r="K214" s="158"/>
      <c r="L214" s="158"/>
    </row>
    <row r="215" spans="1:12" s="69" customFormat="1" ht="25.5">
      <c r="A215" s="157"/>
      <c r="B215" s="157"/>
      <c r="C215" s="157" t="s">
        <v>376</v>
      </c>
      <c r="D215" s="158" t="s">
        <v>464</v>
      </c>
      <c r="E215" s="230">
        <v>0</v>
      </c>
      <c r="F215" s="230">
        <v>0</v>
      </c>
      <c r="G215" s="158"/>
      <c r="H215" s="158"/>
      <c r="I215" s="158"/>
      <c r="J215" s="158"/>
      <c r="K215" s="158"/>
      <c r="L215" s="158"/>
    </row>
    <row r="216" spans="1:12" s="69" customFormat="1" ht="25.5">
      <c r="A216" s="157"/>
      <c r="B216" s="157"/>
      <c r="C216" s="157" t="s">
        <v>353</v>
      </c>
      <c r="D216" s="158" t="s">
        <v>354</v>
      </c>
      <c r="E216" s="230">
        <v>225000</v>
      </c>
      <c r="F216" s="230">
        <v>225000</v>
      </c>
      <c r="G216" s="158"/>
      <c r="H216" s="158"/>
      <c r="I216" s="158"/>
      <c r="J216" s="158"/>
      <c r="K216" s="158"/>
      <c r="L216" s="158"/>
    </row>
    <row r="217" spans="1:12" s="69" customFormat="1" ht="38.25">
      <c r="A217" s="157"/>
      <c r="B217" s="157"/>
      <c r="C217" s="157" t="s">
        <v>380</v>
      </c>
      <c r="D217" s="158" t="s">
        <v>466</v>
      </c>
      <c r="E217" s="230">
        <v>600</v>
      </c>
      <c r="F217" s="230">
        <v>600</v>
      </c>
      <c r="G217" s="158"/>
      <c r="H217" s="158"/>
      <c r="I217" s="158"/>
      <c r="J217" s="158"/>
      <c r="K217" s="158"/>
      <c r="L217" s="158"/>
    </row>
    <row r="218" spans="1:12" s="69" customFormat="1" ht="25.5">
      <c r="A218" s="157"/>
      <c r="B218" s="157"/>
      <c r="C218" s="157" t="s">
        <v>366</v>
      </c>
      <c r="D218" s="158" t="s">
        <v>480</v>
      </c>
      <c r="E218" s="230">
        <v>250</v>
      </c>
      <c r="F218" s="230">
        <v>250</v>
      </c>
      <c r="G218" s="158"/>
      <c r="H218" s="158"/>
      <c r="I218" s="158"/>
      <c r="J218" s="158"/>
      <c r="K218" s="158"/>
      <c r="L218" s="158"/>
    </row>
    <row r="219" spans="1:12" s="69" customFormat="1" ht="25.5">
      <c r="A219" s="157"/>
      <c r="B219" s="157"/>
      <c r="C219" s="157" t="s">
        <v>378</v>
      </c>
      <c r="D219" s="158" t="s">
        <v>439</v>
      </c>
      <c r="E219" s="230">
        <v>1700</v>
      </c>
      <c r="F219" s="230">
        <v>1700</v>
      </c>
      <c r="G219" s="158"/>
      <c r="H219" s="158"/>
      <c r="I219" s="158"/>
      <c r="J219" s="158"/>
      <c r="K219" s="158"/>
      <c r="L219" s="158"/>
    </row>
    <row r="220" spans="1:12" s="69" customFormat="1" ht="25.5">
      <c r="A220" s="157"/>
      <c r="B220" s="157"/>
      <c r="C220" s="157" t="s">
        <v>367</v>
      </c>
      <c r="D220" s="158" t="s">
        <v>461</v>
      </c>
      <c r="E220" s="230">
        <v>1094</v>
      </c>
      <c r="F220" s="230">
        <v>1094</v>
      </c>
      <c r="G220" s="158"/>
      <c r="H220" s="158"/>
      <c r="I220" s="158"/>
      <c r="J220" s="158"/>
      <c r="K220" s="158"/>
      <c r="L220" s="158"/>
    </row>
    <row r="221" spans="1:12" s="69" customFormat="1" ht="25.5">
      <c r="A221" s="157"/>
      <c r="B221" s="157" t="s">
        <v>407</v>
      </c>
      <c r="C221" s="157"/>
      <c r="D221" s="158" t="s">
        <v>481</v>
      </c>
      <c r="E221" s="230">
        <f>SUM(E222:E239)</f>
        <v>348094</v>
      </c>
      <c r="F221" s="230">
        <f aca="true" t="shared" si="34" ref="F221:L221">SUM(F222:F239)</f>
        <v>348094</v>
      </c>
      <c r="G221" s="159">
        <f t="shared" si="34"/>
        <v>257800</v>
      </c>
      <c r="H221" s="159">
        <f t="shared" si="34"/>
        <v>50200</v>
      </c>
      <c r="I221" s="159">
        <f t="shared" si="34"/>
        <v>0</v>
      </c>
      <c r="J221" s="159">
        <f t="shared" si="34"/>
        <v>0</v>
      </c>
      <c r="K221" s="159">
        <f t="shared" si="34"/>
        <v>0</v>
      </c>
      <c r="L221" s="159">
        <f t="shared" si="34"/>
        <v>0</v>
      </c>
    </row>
    <row r="222" spans="1:12" s="69" customFormat="1" ht="25.5">
      <c r="A222" s="157"/>
      <c r="B222" s="157"/>
      <c r="C222" s="157" t="s">
        <v>372</v>
      </c>
      <c r="D222" s="158" t="s">
        <v>476</v>
      </c>
      <c r="E222" s="230">
        <v>24</v>
      </c>
      <c r="F222" s="230">
        <v>24</v>
      </c>
      <c r="G222" s="159"/>
      <c r="H222" s="159"/>
      <c r="I222" s="158"/>
      <c r="J222" s="158"/>
      <c r="K222" s="158"/>
      <c r="L222" s="158"/>
    </row>
    <row r="223" spans="1:12" s="69" customFormat="1" ht="25.5">
      <c r="A223" s="157"/>
      <c r="B223" s="157"/>
      <c r="C223" s="157" t="s">
        <v>362</v>
      </c>
      <c r="D223" s="158" t="s">
        <v>456</v>
      </c>
      <c r="E223" s="230">
        <v>238800</v>
      </c>
      <c r="F223" s="230">
        <v>238800</v>
      </c>
      <c r="G223" s="159">
        <v>238800</v>
      </c>
      <c r="H223" s="159"/>
      <c r="I223" s="158"/>
      <c r="J223" s="158"/>
      <c r="K223" s="158"/>
      <c r="L223" s="158"/>
    </row>
    <row r="224" spans="1:12" s="69" customFormat="1" ht="25.5">
      <c r="A224" s="157"/>
      <c r="B224" s="157"/>
      <c r="C224" s="157" t="s">
        <v>363</v>
      </c>
      <c r="D224" s="158" t="s">
        <v>457</v>
      </c>
      <c r="E224" s="230">
        <v>19000</v>
      </c>
      <c r="F224" s="230">
        <v>19000</v>
      </c>
      <c r="G224" s="159">
        <v>19000</v>
      </c>
      <c r="H224" s="159"/>
      <c r="I224" s="158"/>
      <c r="J224" s="158"/>
      <c r="K224" s="158"/>
      <c r="L224" s="158"/>
    </row>
    <row r="225" spans="1:12" s="69" customFormat="1" ht="25.5">
      <c r="A225" s="157"/>
      <c r="B225" s="157"/>
      <c r="C225" s="157" t="s">
        <v>364</v>
      </c>
      <c r="D225" s="158" t="s">
        <v>458</v>
      </c>
      <c r="E225" s="230">
        <v>44000</v>
      </c>
      <c r="F225" s="230">
        <v>44000</v>
      </c>
      <c r="G225" s="159"/>
      <c r="H225" s="159">
        <v>44000</v>
      </c>
      <c r="I225" s="158"/>
      <c r="J225" s="158"/>
      <c r="K225" s="158"/>
      <c r="L225" s="158"/>
    </row>
    <row r="226" spans="1:12" s="69" customFormat="1" ht="25.5">
      <c r="A226" s="157"/>
      <c r="B226" s="157"/>
      <c r="C226" s="157" t="s">
        <v>365</v>
      </c>
      <c r="D226" s="158" t="s">
        <v>459</v>
      </c>
      <c r="E226" s="230">
        <v>6200</v>
      </c>
      <c r="F226" s="230">
        <v>6200</v>
      </c>
      <c r="G226" s="159"/>
      <c r="H226" s="159">
        <v>6200</v>
      </c>
      <c r="I226" s="158"/>
      <c r="J226" s="158"/>
      <c r="K226" s="158"/>
      <c r="L226" s="158"/>
    </row>
    <row r="227" spans="1:12" s="69" customFormat="1" ht="25.5">
      <c r="A227" s="157"/>
      <c r="B227" s="157"/>
      <c r="C227" s="157" t="s">
        <v>352</v>
      </c>
      <c r="D227" s="158" t="s">
        <v>438</v>
      </c>
      <c r="E227" s="230">
        <v>15000</v>
      </c>
      <c r="F227" s="230">
        <v>15000</v>
      </c>
      <c r="G227" s="158"/>
      <c r="H227" s="158"/>
      <c r="I227" s="158"/>
      <c r="J227" s="158"/>
      <c r="K227" s="158"/>
      <c r="L227" s="158"/>
    </row>
    <row r="228" spans="1:12" s="69" customFormat="1" ht="25.5">
      <c r="A228" s="157"/>
      <c r="B228" s="157"/>
      <c r="C228" s="157" t="s">
        <v>376</v>
      </c>
      <c r="D228" s="158" t="s">
        <v>464</v>
      </c>
      <c r="E228" s="230">
        <v>600</v>
      </c>
      <c r="F228" s="230">
        <v>600</v>
      </c>
      <c r="G228" s="158"/>
      <c r="H228" s="158"/>
      <c r="I228" s="158"/>
      <c r="J228" s="158"/>
      <c r="K228" s="158"/>
      <c r="L228" s="158"/>
    </row>
    <row r="229" spans="1:12" s="69" customFormat="1" ht="25.5">
      <c r="A229" s="157"/>
      <c r="B229" s="157"/>
      <c r="C229" s="157" t="s">
        <v>353</v>
      </c>
      <c r="D229" s="158" t="s">
        <v>354</v>
      </c>
      <c r="E229" s="230">
        <v>4000</v>
      </c>
      <c r="F229" s="230">
        <v>4000</v>
      </c>
      <c r="G229" s="158"/>
      <c r="H229" s="158"/>
      <c r="I229" s="158"/>
      <c r="J229" s="158"/>
      <c r="K229" s="158"/>
      <c r="L229" s="158"/>
    </row>
    <row r="230" spans="1:12" s="69" customFormat="1" ht="25.5">
      <c r="A230" s="157"/>
      <c r="B230" s="157"/>
      <c r="C230" s="157" t="s">
        <v>379</v>
      </c>
      <c r="D230" s="158" t="s">
        <v>465</v>
      </c>
      <c r="E230" s="230">
        <v>2500</v>
      </c>
      <c r="F230" s="230">
        <v>2500</v>
      </c>
      <c r="G230" s="158"/>
      <c r="H230" s="158"/>
      <c r="I230" s="158"/>
      <c r="J230" s="158"/>
      <c r="K230" s="158"/>
      <c r="L230" s="158"/>
    </row>
    <row r="231" spans="1:12" s="69" customFormat="1" ht="38.25">
      <c r="A231" s="157"/>
      <c r="B231" s="157"/>
      <c r="C231" s="157" t="s">
        <v>380</v>
      </c>
      <c r="D231" s="158" t="s">
        <v>466</v>
      </c>
      <c r="E231" s="230">
        <v>2000</v>
      </c>
      <c r="F231" s="230">
        <v>2000</v>
      </c>
      <c r="G231" s="158"/>
      <c r="H231" s="158"/>
      <c r="I231" s="158"/>
      <c r="J231" s="158"/>
      <c r="K231" s="158"/>
      <c r="L231" s="158"/>
    </row>
    <row r="232" spans="1:12" s="69" customFormat="1" ht="38.25">
      <c r="A232" s="157"/>
      <c r="B232" s="157"/>
      <c r="C232" s="157" t="s">
        <v>381</v>
      </c>
      <c r="D232" s="158" t="s">
        <v>467</v>
      </c>
      <c r="E232" s="230">
        <v>2500</v>
      </c>
      <c r="F232" s="230">
        <v>2500</v>
      </c>
      <c r="G232" s="158"/>
      <c r="H232" s="158"/>
      <c r="I232" s="158"/>
      <c r="J232" s="158"/>
      <c r="K232" s="158"/>
      <c r="L232" s="158"/>
    </row>
    <row r="233" spans="1:12" s="69" customFormat="1" ht="25.5">
      <c r="A233" s="157"/>
      <c r="B233" s="157"/>
      <c r="C233" s="157" t="s">
        <v>366</v>
      </c>
      <c r="D233" s="158" t="s">
        <v>460</v>
      </c>
      <c r="E233" s="230">
        <v>4000</v>
      </c>
      <c r="F233" s="230">
        <v>4000</v>
      </c>
      <c r="G233" s="158"/>
      <c r="H233" s="158"/>
      <c r="I233" s="158"/>
      <c r="J233" s="158"/>
      <c r="K233" s="158"/>
      <c r="L233" s="158"/>
    </row>
    <row r="234" spans="1:12" s="69" customFormat="1" ht="25.5">
      <c r="A234" s="157"/>
      <c r="B234" s="157"/>
      <c r="C234" s="157" t="s">
        <v>378</v>
      </c>
      <c r="D234" s="158" t="s">
        <v>439</v>
      </c>
      <c r="E234" s="230">
        <v>1100</v>
      </c>
      <c r="F234" s="230">
        <v>1100</v>
      </c>
      <c r="G234" s="158"/>
      <c r="H234" s="158"/>
      <c r="I234" s="158"/>
      <c r="J234" s="158"/>
      <c r="K234" s="158"/>
      <c r="L234" s="158"/>
    </row>
    <row r="235" spans="1:12" s="69" customFormat="1" ht="25.5">
      <c r="A235" s="157"/>
      <c r="B235" s="157"/>
      <c r="C235" s="157" t="s">
        <v>367</v>
      </c>
      <c r="D235" s="158" t="s">
        <v>461</v>
      </c>
      <c r="E235" s="230">
        <v>5470</v>
      </c>
      <c r="F235" s="230">
        <v>5470</v>
      </c>
      <c r="G235" s="158"/>
      <c r="H235" s="158"/>
      <c r="I235" s="158"/>
      <c r="J235" s="158"/>
      <c r="K235" s="158"/>
      <c r="L235" s="158"/>
    </row>
    <row r="236" spans="1:12" s="69" customFormat="1" ht="25.5">
      <c r="A236" s="157"/>
      <c r="B236" s="157"/>
      <c r="C236" s="157" t="s">
        <v>383</v>
      </c>
      <c r="D236" s="158" t="s">
        <v>485</v>
      </c>
      <c r="E236" s="230">
        <v>2900</v>
      </c>
      <c r="F236" s="230">
        <v>2900</v>
      </c>
      <c r="G236" s="158"/>
      <c r="H236" s="158"/>
      <c r="I236" s="158"/>
      <c r="J236" s="158"/>
      <c r="K236" s="158"/>
      <c r="L236" s="158"/>
    </row>
    <row r="237" spans="1:12" s="69" customFormat="1" ht="38.25" hidden="1">
      <c r="A237" s="157"/>
      <c r="B237" s="157"/>
      <c r="C237" s="157" t="s">
        <v>384</v>
      </c>
      <c r="D237" s="158" t="s">
        <v>470</v>
      </c>
      <c r="E237" s="230">
        <v>0</v>
      </c>
      <c r="F237" s="230">
        <v>0</v>
      </c>
      <c r="G237" s="158"/>
      <c r="H237" s="158"/>
      <c r="I237" s="158"/>
      <c r="J237" s="158"/>
      <c r="K237" s="158"/>
      <c r="L237" s="158"/>
    </row>
    <row r="238" spans="1:12" s="69" customFormat="1" ht="25.5" hidden="1">
      <c r="A238" s="157"/>
      <c r="B238" s="157"/>
      <c r="C238" s="157" t="s">
        <v>385</v>
      </c>
      <c r="D238" s="158" t="s">
        <v>478</v>
      </c>
      <c r="E238" s="230">
        <v>0</v>
      </c>
      <c r="F238" s="230">
        <v>0</v>
      </c>
      <c r="G238" s="158"/>
      <c r="H238" s="158"/>
      <c r="I238" s="158"/>
      <c r="J238" s="158"/>
      <c r="K238" s="158"/>
      <c r="L238" s="158"/>
    </row>
    <row r="239" spans="1:12" s="69" customFormat="1" ht="25.5" hidden="1">
      <c r="A239" s="157"/>
      <c r="B239" s="157"/>
      <c r="C239" s="157" t="s">
        <v>386</v>
      </c>
      <c r="D239" s="158" t="s">
        <v>482</v>
      </c>
      <c r="E239" s="230">
        <v>0</v>
      </c>
      <c r="F239" s="230"/>
      <c r="G239" s="158"/>
      <c r="H239" s="158"/>
      <c r="I239" s="158"/>
      <c r="J239" s="158"/>
      <c r="K239" s="158"/>
      <c r="L239" s="158"/>
    </row>
    <row r="240" spans="1:12" s="69" customFormat="1" ht="25.5">
      <c r="A240" s="157"/>
      <c r="B240" s="157" t="s">
        <v>408</v>
      </c>
      <c r="C240" s="157"/>
      <c r="D240" s="158" t="s">
        <v>448</v>
      </c>
      <c r="E240" s="230">
        <f>SUM(E241:E243)</f>
        <v>34325</v>
      </c>
      <c r="F240" s="230">
        <f aca="true" t="shared" si="35" ref="F240:L240">SUM(F241:F243)</f>
        <v>34325</v>
      </c>
      <c r="G240" s="230">
        <f t="shared" si="35"/>
        <v>1500</v>
      </c>
      <c r="H240" s="230">
        <f t="shared" si="35"/>
        <v>0</v>
      </c>
      <c r="I240" s="230">
        <f t="shared" si="35"/>
        <v>0</v>
      </c>
      <c r="J240" s="230">
        <f t="shared" si="35"/>
        <v>0</v>
      </c>
      <c r="K240" s="230">
        <f t="shared" si="35"/>
        <v>0</v>
      </c>
      <c r="L240" s="230">
        <f t="shared" si="35"/>
        <v>0</v>
      </c>
    </row>
    <row r="241" spans="1:12" s="69" customFormat="1" ht="25.5">
      <c r="A241" s="157"/>
      <c r="B241" s="157"/>
      <c r="C241" s="157" t="s">
        <v>374</v>
      </c>
      <c r="D241" s="158" t="s">
        <v>463</v>
      </c>
      <c r="E241" s="230">
        <v>1500</v>
      </c>
      <c r="F241" s="230">
        <v>1500</v>
      </c>
      <c r="G241" s="159">
        <v>1500</v>
      </c>
      <c r="H241" s="159"/>
      <c r="I241" s="159"/>
      <c r="J241" s="159"/>
      <c r="K241" s="159"/>
      <c r="L241" s="159"/>
    </row>
    <row r="242" spans="1:12" s="69" customFormat="1" ht="25.5">
      <c r="A242" s="157"/>
      <c r="B242" s="157"/>
      <c r="C242" s="157" t="s">
        <v>353</v>
      </c>
      <c r="D242" s="158" t="s">
        <v>483</v>
      </c>
      <c r="E242" s="230">
        <v>28400</v>
      </c>
      <c r="F242" s="230">
        <v>28400</v>
      </c>
      <c r="G242" s="158"/>
      <c r="H242" s="158"/>
      <c r="I242" s="158"/>
      <c r="J242" s="158"/>
      <c r="K242" s="158"/>
      <c r="L242" s="158"/>
    </row>
    <row r="243" spans="1:12" s="69" customFormat="1" ht="25.5">
      <c r="A243" s="157"/>
      <c r="B243" s="157"/>
      <c r="C243" s="157" t="s">
        <v>366</v>
      </c>
      <c r="D243" s="158" t="s">
        <v>460</v>
      </c>
      <c r="E243" s="230">
        <v>4425</v>
      </c>
      <c r="F243" s="230">
        <v>4425</v>
      </c>
      <c r="G243" s="158"/>
      <c r="H243" s="158"/>
      <c r="I243" s="158"/>
      <c r="J243" s="158"/>
      <c r="K243" s="158"/>
      <c r="L243" s="158"/>
    </row>
    <row r="244" spans="1:12" s="69" customFormat="1" ht="12.75">
      <c r="A244" s="157"/>
      <c r="B244" s="157" t="s">
        <v>496</v>
      </c>
      <c r="C244" s="157"/>
      <c r="D244" s="158" t="s">
        <v>497</v>
      </c>
      <c r="E244" s="230">
        <f>SUM(E245:E252)</f>
        <v>435016</v>
      </c>
      <c r="F244" s="230">
        <f aca="true" t="shared" si="36" ref="F244:L244">SUM(F245:F252)</f>
        <v>435016</v>
      </c>
      <c r="G244" s="159">
        <f t="shared" si="36"/>
        <v>171610</v>
      </c>
      <c r="H244" s="159">
        <f t="shared" si="36"/>
        <v>30705</v>
      </c>
      <c r="I244" s="159">
        <f t="shared" si="36"/>
        <v>0</v>
      </c>
      <c r="J244" s="159">
        <f t="shared" si="36"/>
        <v>0</v>
      </c>
      <c r="K244" s="159">
        <f t="shared" si="36"/>
        <v>0</v>
      </c>
      <c r="L244" s="159">
        <f t="shared" si="36"/>
        <v>0</v>
      </c>
    </row>
    <row r="245" spans="1:12" s="69" customFormat="1" ht="25.5">
      <c r="A245" s="157"/>
      <c r="B245" s="157"/>
      <c r="C245" s="157" t="s">
        <v>372</v>
      </c>
      <c r="D245" s="158" t="s">
        <v>476</v>
      </c>
      <c r="E245" s="230">
        <v>60</v>
      </c>
      <c r="F245" s="230">
        <v>60</v>
      </c>
      <c r="G245" s="159"/>
      <c r="H245" s="159"/>
      <c r="I245" s="158"/>
      <c r="J245" s="158"/>
      <c r="K245" s="158"/>
      <c r="L245" s="158"/>
    </row>
    <row r="246" spans="1:12" s="69" customFormat="1" ht="25.5">
      <c r="A246" s="157"/>
      <c r="B246" s="157"/>
      <c r="C246" s="157" t="s">
        <v>362</v>
      </c>
      <c r="D246" s="158" t="s">
        <v>456</v>
      </c>
      <c r="E246" s="230">
        <v>158760</v>
      </c>
      <c r="F246" s="230">
        <v>158760</v>
      </c>
      <c r="G246" s="159">
        <v>158760</v>
      </c>
      <c r="H246" s="159"/>
      <c r="I246" s="158"/>
      <c r="J246" s="158"/>
      <c r="K246" s="158"/>
      <c r="L246" s="158"/>
    </row>
    <row r="247" spans="1:12" s="69" customFormat="1" ht="25.5">
      <c r="A247" s="157"/>
      <c r="B247" s="157"/>
      <c r="C247" s="157" t="s">
        <v>363</v>
      </c>
      <c r="D247" s="158" t="s">
        <v>457</v>
      </c>
      <c r="E247" s="230">
        <v>12850</v>
      </c>
      <c r="F247" s="230">
        <v>12850</v>
      </c>
      <c r="G247" s="159">
        <v>12850</v>
      </c>
      <c r="H247" s="159"/>
      <c r="I247" s="158"/>
      <c r="J247" s="158"/>
      <c r="K247" s="158"/>
      <c r="L247" s="158"/>
    </row>
    <row r="248" spans="1:12" s="69" customFormat="1" ht="25.5">
      <c r="A248" s="157"/>
      <c r="B248" s="157"/>
      <c r="C248" s="157" t="s">
        <v>416</v>
      </c>
      <c r="D248" s="158" t="s">
        <v>458</v>
      </c>
      <c r="E248" s="230">
        <v>26500</v>
      </c>
      <c r="F248" s="230">
        <v>26500</v>
      </c>
      <c r="G248" s="159"/>
      <c r="H248" s="159">
        <v>26500</v>
      </c>
      <c r="I248" s="158"/>
      <c r="J248" s="158"/>
      <c r="K248" s="158"/>
      <c r="L248" s="158"/>
    </row>
    <row r="249" spans="1:12" s="69" customFormat="1" ht="25.5">
      <c r="A249" s="157"/>
      <c r="B249" s="157"/>
      <c r="C249" s="157" t="s">
        <v>365</v>
      </c>
      <c r="D249" s="158" t="s">
        <v>459</v>
      </c>
      <c r="E249" s="230">
        <v>4205</v>
      </c>
      <c r="F249" s="230">
        <v>4205</v>
      </c>
      <c r="G249" s="159"/>
      <c r="H249" s="159">
        <v>4205</v>
      </c>
      <c r="I249" s="158"/>
      <c r="J249" s="158"/>
      <c r="K249" s="158"/>
      <c r="L249" s="158"/>
    </row>
    <row r="250" spans="1:12" s="69" customFormat="1" ht="25.5">
      <c r="A250" s="157"/>
      <c r="B250" s="157"/>
      <c r="C250" s="157" t="s">
        <v>352</v>
      </c>
      <c r="D250" s="158" t="s">
        <v>438</v>
      </c>
      <c r="E250" s="230">
        <v>13000</v>
      </c>
      <c r="F250" s="230">
        <v>13000</v>
      </c>
      <c r="G250" s="159"/>
      <c r="H250" s="159"/>
      <c r="I250" s="158"/>
      <c r="J250" s="158"/>
      <c r="K250" s="158"/>
      <c r="L250" s="158"/>
    </row>
    <row r="251" spans="1:12" s="69" customFormat="1" ht="25.5">
      <c r="A251" s="157"/>
      <c r="B251" s="157"/>
      <c r="C251" s="157" t="s">
        <v>583</v>
      </c>
      <c r="D251" s="158" t="s">
        <v>584</v>
      </c>
      <c r="E251" s="230">
        <v>212530</v>
      </c>
      <c r="F251" s="230">
        <v>212530</v>
      </c>
      <c r="G251" s="159"/>
      <c r="H251" s="159"/>
      <c r="I251" s="158"/>
      <c r="J251" s="158"/>
      <c r="K251" s="158"/>
      <c r="L251" s="158"/>
    </row>
    <row r="252" spans="1:12" s="69" customFormat="1" ht="25.5">
      <c r="A252" s="157"/>
      <c r="B252" s="157"/>
      <c r="C252" s="157" t="s">
        <v>367</v>
      </c>
      <c r="D252" s="158" t="s">
        <v>461</v>
      </c>
      <c r="E252" s="230">
        <v>7111</v>
      </c>
      <c r="F252" s="230">
        <v>7111</v>
      </c>
      <c r="G252" s="159"/>
      <c r="H252" s="159"/>
      <c r="I252" s="158"/>
      <c r="J252" s="158"/>
      <c r="K252" s="158"/>
      <c r="L252" s="158"/>
    </row>
    <row r="253" spans="1:12" s="69" customFormat="1" ht="12.75">
      <c r="A253" s="157"/>
      <c r="B253" s="157" t="s">
        <v>332</v>
      </c>
      <c r="C253" s="157"/>
      <c r="D253" s="158" t="s">
        <v>235</v>
      </c>
      <c r="E253" s="230">
        <f>SUM(E254:E267)</f>
        <v>70696.5</v>
      </c>
      <c r="F253" s="230">
        <f aca="true" t="shared" si="37" ref="F253:L253">SUM(F254:F267)</f>
        <v>70696.5</v>
      </c>
      <c r="G253" s="159">
        <f t="shared" si="37"/>
        <v>22060</v>
      </c>
      <c r="H253" s="159">
        <f t="shared" si="37"/>
        <v>4340</v>
      </c>
      <c r="I253" s="159">
        <f t="shared" si="37"/>
        <v>0</v>
      </c>
      <c r="J253" s="159">
        <f t="shared" si="37"/>
        <v>0</v>
      </c>
      <c r="K253" s="159">
        <f t="shared" si="37"/>
        <v>0</v>
      </c>
      <c r="L253" s="159">
        <f t="shared" si="37"/>
        <v>0</v>
      </c>
    </row>
    <row r="254" spans="1:12" s="69" customFormat="1" ht="25.5">
      <c r="A254" s="157"/>
      <c r="B254" s="157"/>
      <c r="C254" s="157" t="s">
        <v>370</v>
      </c>
      <c r="D254" s="158" t="s">
        <v>484</v>
      </c>
      <c r="E254" s="230">
        <v>0</v>
      </c>
      <c r="F254" s="230">
        <v>0</v>
      </c>
      <c r="G254" s="158"/>
      <c r="H254" s="158"/>
      <c r="I254" s="158"/>
      <c r="J254" s="158"/>
      <c r="K254" s="158"/>
      <c r="L254" s="158"/>
    </row>
    <row r="255" spans="1:12" s="69" customFormat="1" ht="25.5">
      <c r="A255" s="157"/>
      <c r="B255" s="157"/>
      <c r="C255" s="157" t="s">
        <v>419</v>
      </c>
      <c r="D255" s="158" t="s">
        <v>498</v>
      </c>
      <c r="E255" s="230">
        <v>3000</v>
      </c>
      <c r="F255" s="230">
        <v>3000</v>
      </c>
      <c r="G255" s="158"/>
      <c r="H255" s="158"/>
      <c r="I255" s="158"/>
      <c r="J255" s="158"/>
      <c r="K255" s="158"/>
      <c r="L255" s="158"/>
    </row>
    <row r="256" spans="1:12" s="69" customFormat="1" ht="25.5">
      <c r="A256" s="157"/>
      <c r="B256" s="157"/>
      <c r="C256" s="157" t="s">
        <v>674</v>
      </c>
      <c r="D256" s="158" t="s">
        <v>458</v>
      </c>
      <c r="E256" s="230">
        <v>3229.15</v>
      </c>
      <c r="F256" s="230">
        <v>3229.15</v>
      </c>
      <c r="G256" s="158"/>
      <c r="H256" s="158">
        <v>3229.15</v>
      </c>
      <c r="I256" s="158"/>
      <c r="J256" s="158"/>
      <c r="K256" s="158"/>
      <c r="L256" s="158"/>
    </row>
    <row r="257" spans="1:12" s="69" customFormat="1" ht="25.5">
      <c r="A257" s="157"/>
      <c r="B257" s="157"/>
      <c r="C257" s="157" t="s">
        <v>675</v>
      </c>
      <c r="D257" s="158" t="s">
        <v>458</v>
      </c>
      <c r="E257" s="230">
        <v>569.85</v>
      </c>
      <c r="F257" s="230">
        <v>569.85</v>
      </c>
      <c r="G257" s="158"/>
      <c r="H257" s="158">
        <v>569.85</v>
      </c>
      <c r="I257" s="158"/>
      <c r="J257" s="158"/>
      <c r="K257" s="158"/>
      <c r="L257" s="158"/>
    </row>
    <row r="258" spans="1:12" s="69" customFormat="1" ht="25.5">
      <c r="A258" s="157"/>
      <c r="B258" s="157"/>
      <c r="C258" s="157" t="s">
        <v>676</v>
      </c>
      <c r="D258" s="158" t="s">
        <v>459</v>
      </c>
      <c r="E258" s="230">
        <v>459.85</v>
      </c>
      <c r="F258" s="230">
        <v>459.85</v>
      </c>
      <c r="G258" s="158"/>
      <c r="H258" s="158">
        <v>459.85</v>
      </c>
      <c r="I258" s="158"/>
      <c r="J258" s="158"/>
      <c r="K258" s="158"/>
      <c r="L258" s="158"/>
    </row>
    <row r="259" spans="1:12" s="69" customFormat="1" ht="25.5">
      <c r="A259" s="157"/>
      <c r="B259" s="157"/>
      <c r="C259" s="157" t="s">
        <v>677</v>
      </c>
      <c r="D259" s="158" t="s">
        <v>459</v>
      </c>
      <c r="E259" s="230">
        <v>81.15</v>
      </c>
      <c r="F259" s="230">
        <v>81.15</v>
      </c>
      <c r="G259" s="158"/>
      <c r="H259" s="158">
        <v>81.15</v>
      </c>
      <c r="I259" s="158"/>
      <c r="J259" s="158"/>
      <c r="K259" s="158"/>
      <c r="L259" s="158"/>
    </row>
    <row r="260" spans="1:12" s="69" customFormat="1" ht="25.5">
      <c r="A260" s="157"/>
      <c r="B260" s="157"/>
      <c r="C260" s="157" t="s">
        <v>690</v>
      </c>
      <c r="D260" s="158" t="s">
        <v>463</v>
      </c>
      <c r="E260" s="230">
        <v>18751</v>
      </c>
      <c r="F260" s="230">
        <v>18751</v>
      </c>
      <c r="G260" s="158">
        <v>18751</v>
      </c>
      <c r="H260" s="158"/>
      <c r="I260" s="158"/>
      <c r="J260" s="158"/>
      <c r="K260" s="158"/>
      <c r="L260" s="158"/>
    </row>
    <row r="261" spans="1:12" s="69" customFormat="1" ht="25.5">
      <c r="A261" s="157"/>
      <c r="B261" s="157"/>
      <c r="C261" s="157" t="s">
        <v>691</v>
      </c>
      <c r="D261" s="158" t="s">
        <v>463</v>
      </c>
      <c r="E261" s="230">
        <v>3309</v>
      </c>
      <c r="F261" s="230">
        <v>3309</v>
      </c>
      <c r="G261" s="158">
        <v>3309</v>
      </c>
      <c r="H261" s="158"/>
      <c r="I261" s="158"/>
      <c r="J261" s="158"/>
      <c r="K261" s="158"/>
      <c r="L261" s="158"/>
    </row>
    <row r="262" spans="1:12" s="69" customFormat="1" ht="25.5">
      <c r="A262" s="157"/>
      <c r="B262" s="157"/>
      <c r="C262" s="157" t="s">
        <v>678</v>
      </c>
      <c r="D262" s="158" t="s">
        <v>438</v>
      </c>
      <c r="E262" s="230">
        <v>2745.5</v>
      </c>
      <c r="F262" s="230">
        <v>2745.5</v>
      </c>
      <c r="G262" s="158"/>
      <c r="H262" s="158"/>
      <c r="I262" s="158"/>
      <c r="J262" s="158"/>
      <c r="K262" s="158"/>
      <c r="L262" s="158"/>
    </row>
    <row r="263" spans="1:12" s="69" customFormat="1" ht="25.5">
      <c r="A263" s="157"/>
      <c r="B263" s="157"/>
      <c r="C263" s="157" t="s">
        <v>692</v>
      </c>
      <c r="D263" s="158" t="s">
        <v>438</v>
      </c>
      <c r="E263" s="230">
        <v>484.5</v>
      </c>
      <c r="F263" s="230">
        <v>484.5</v>
      </c>
      <c r="G263" s="158"/>
      <c r="H263" s="158"/>
      <c r="I263" s="158"/>
      <c r="J263" s="158"/>
      <c r="K263" s="158"/>
      <c r="L263" s="158"/>
    </row>
    <row r="264" spans="1:12" s="69" customFormat="1" ht="25.5" hidden="1">
      <c r="A264" s="157"/>
      <c r="B264" s="157"/>
      <c r="C264" s="157" t="s">
        <v>679</v>
      </c>
      <c r="D264" s="158"/>
      <c r="E264" s="230"/>
      <c r="F264" s="230"/>
      <c r="G264" s="158"/>
      <c r="H264" s="158"/>
      <c r="I264" s="158"/>
      <c r="J264" s="158"/>
      <c r="K264" s="158"/>
      <c r="L264" s="158"/>
    </row>
    <row r="265" spans="1:12" s="69" customFormat="1" ht="25.5" hidden="1">
      <c r="A265" s="157"/>
      <c r="B265" s="157"/>
      <c r="C265" s="157" t="s">
        <v>680</v>
      </c>
      <c r="D265" s="158"/>
      <c r="E265" s="230"/>
      <c r="F265" s="230"/>
      <c r="G265" s="158"/>
      <c r="H265" s="158"/>
      <c r="I265" s="158"/>
      <c r="J265" s="158"/>
      <c r="K265" s="158"/>
      <c r="L265" s="158"/>
    </row>
    <row r="266" spans="1:12" s="69" customFormat="1" ht="12.75" hidden="1">
      <c r="A266" s="157"/>
      <c r="B266" s="157"/>
      <c r="C266" s="157"/>
      <c r="D266" s="158"/>
      <c r="E266" s="230"/>
      <c r="F266" s="230"/>
      <c r="G266" s="158"/>
      <c r="H266" s="158"/>
      <c r="I266" s="158"/>
      <c r="J266" s="158"/>
      <c r="K266" s="158"/>
      <c r="L266" s="158"/>
    </row>
    <row r="267" spans="1:12" s="69" customFormat="1" ht="25.5">
      <c r="A267" s="157"/>
      <c r="B267" s="157"/>
      <c r="C267" s="157" t="s">
        <v>367</v>
      </c>
      <c r="D267" s="158" t="s">
        <v>461</v>
      </c>
      <c r="E267" s="230">
        <v>38066.5</v>
      </c>
      <c r="F267" s="230">
        <v>38066.5</v>
      </c>
      <c r="G267" s="158"/>
      <c r="H267" s="158"/>
      <c r="I267" s="158"/>
      <c r="J267" s="158"/>
      <c r="K267" s="158"/>
      <c r="L267" s="158"/>
    </row>
    <row r="268" spans="1:12" s="69" customFormat="1" ht="12.75" hidden="1">
      <c r="A268" s="157"/>
      <c r="B268" s="157"/>
      <c r="C268" s="157"/>
      <c r="D268" s="158"/>
      <c r="E268" s="230"/>
      <c r="F268" s="230"/>
      <c r="G268" s="158"/>
      <c r="H268" s="158"/>
      <c r="I268" s="158"/>
      <c r="J268" s="158"/>
      <c r="K268" s="158"/>
      <c r="L268" s="158"/>
    </row>
    <row r="269" spans="1:12" s="69" customFormat="1" ht="12.75" hidden="1">
      <c r="A269" s="157"/>
      <c r="B269" s="157"/>
      <c r="C269" s="157"/>
      <c r="D269" s="158"/>
      <c r="E269" s="230"/>
      <c r="F269" s="230"/>
      <c r="G269" s="158"/>
      <c r="H269" s="158"/>
      <c r="I269" s="158"/>
      <c r="J269" s="158"/>
      <c r="K269" s="158"/>
      <c r="L269" s="158"/>
    </row>
    <row r="270" spans="1:12" s="69" customFormat="1" ht="18" customHeight="1">
      <c r="A270" s="160" t="s">
        <v>500</v>
      </c>
      <c r="B270" s="157"/>
      <c r="C270" s="157"/>
      <c r="D270" s="161" t="s">
        <v>501</v>
      </c>
      <c r="E270" s="231">
        <f>E273+E275+E271</f>
        <v>37275</v>
      </c>
      <c r="F270" s="231">
        <f>F273+F275+F271</f>
        <v>37275</v>
      </c>
      <c r="G270" s="162">
        <f aca="true" t="shared" si="38" ref="G270:L270">G273+G275</f>
        <v>7800</v>
      </c>
      <c r="H270" s="162">
        <f t="shared" si="38"/>
        <v>0</v>
      </c>
      <c r="I270" s="162">
        <f t="shared" si="38"/>
        <v>0</v>
      </c>
      <c r="J270" s="162">
        <f t="shared" si="38"/>
        <v>0</v>
      </c>
      <c r="K270" s="162">
        <f t="shared" si="38"/>
        <v>0</v>
      </c>
      <c r="L270" s="162">
        <f t="shared" si="38"/>
        <v>0</v>
      </c>
    </row>
    <row r="271" spans="1:12" s="69" customFormat="1" ht="18" customHeight="1" hidden="1">
      <c r="A271" s="160"/>
      <c r="B271" s="157" t="s">
        <v>635</v>
      </c>
      <c r="C271" s="157"/>
      <c r="D271" s="158" t="s">
        <v>636</v>
      </c>
      <c r="E271" s="230">
        <f>E272</f>
        <v>0</v>
      </c>
      <c r="F271" s="230">
        <f>F272</f>
        <v>0</v>
      </c>
      <c r="G271" s="162"/>
      <c r="H271" s="162"/>
      <c r="I271" s="162"/>
      <c r="J271" s="162"/>
      <c r="K271" s="162"/>
      <c r="L271" s="162"/>
    </row>
    <row r="272" spans="1:12" s="69" customFormat="1" ht="18" customHeight="1" hidden="1">
      <c r="A272" s="160"/>
      <c r="B272" s="157"/>
      <c r="C272" s="157" t="s">
        <v>357</v>
      </c>
      <c r="D272" s="158" t="s">
        <v>637</v>
      </c>
      <c r="E272" s="230">
        <v>0</v>
      </c>
      <c r="F272" s="230">
        <v>0</v>
      </c>
      <c r="G272" s="162"/>
      <c r="H272" s="162"/>
      <c r="I272" s="162"/>
      <c r="J272" s="162"/>
      <c r="K272" s="162"/>
      <c r="L272" s="162"/>
    </row>
    <row r="273" spans="1:12" s="69" customFormat="1" ht="18" customHeight="1">
      <c r="A273" s="160"/>
      <c r="B273" s="157" t="s">
        <v>580</v>
      </c>
      <c r="C273" s="157"/>
      <c r="D273" s="158" t="s">
        <v>581</v>
      </c>
      <c r="E273" s="230">
        <f>E274</f>
        <v>5000</v>
      </c>
      <c r="F273" s="230">
        <f aca="true" t="shared" si="39" ref="F273:L273">F274</f>
        <v>5000</v>
      </c>
      <c r="G273" s="162">
        <f t="shared" si="39"/>
        <v>0</v>
      </c>
      <c r="H273" s="162">
        <f t="shared" si="39"/>
        <v>0</v>
      </c>
      <c r="I273" s="162">
        <f t="shared" si="39"/>
        <v>0</v>
      </c>
      <c r="J273" s="162">
        <f t="shared" si="39"/>
        <v>0</v>
      </c>
      <c r="K273" s="162">
        <f t="shared" si="39"/>
        <v>0</v>
      </c>
      <c r="L273" s="162">
        <f t="shared" si="39"/>
        <v>0</v>
      </c>
    </row>
    <row r="274" spans="1:12" s="69" customFormat="1" ht="30" customHeight="1">
      <c r="A274" s="160"/>
      <c r="B274" s="157"/>
      <c r="C274" s="157" t="s">
        <v>353</v>
      </c>
      <c r="D274" s="158" t="s">
        <v>483</v>
      </c>
      <c r="E274" s="230">
        <v>5000</v>
      </c>
      <c r="F274" s="230">
        <v>5000</v>
      </c>
      <c r="G274" s="162"/>
      <c r="H274" s="159"/>
      <c r="I274" s="159"/>
      <c r="J274" s="159"/>
      <c r="K274" s="159"/>
      <c r="L274" s="159">
        <v>0</v>
      </c>
    </row>
    <row r="275" spans="1:12" s="69" customFormat="1" ht="12.75">
      <c r="A275" s="157"/>
      <c r="B275" s="157" t="s">
        <v>502</v>
      </c>
      <c r="C275" s="157"/>
      <c r="D275" s="158" t="s">
        <v>503</v>
      </c>
      <c r="E275" s="230">
        <f>SUM(E276:E280)</f>
        <v>32275</v>
      </c>
      <c r="F275" s="230">
        <f>SUM(F276:F280)</f>
        <v>32275</v>
      </c>
      <c r="G275" s="159">
        <f aca="true" t="shared" si="40" ref="G275:L275">SUM(G276:G279)</f>
        <v>7800</v>
      </c>
      <c r="H275" s="159">
        <f t="shared" si="40"/>
        <v>0</v>
      </c>
      <c r="I275" s="159">
        <f t="shared" si="40"/>
        <v>0</v>
      </c>
      <c r="J275" s="159">
        <f t="shared" si="40"/>
        <v>0</v>
      </c>
      <c r="K275" s="159">
        <f t="shared" si="40"/>
        <v>0</v>
      </c>
      <c r="L275" s="159">
        <f t="shared" si="40"/>
        <v>0</v>
      </c>
    </row>
    <row r="276" spans="1:12" s="69" customFormat="1" ht="25.5">
      <c r="A276" s="157"/>
      <c r="B276" s="157"/>
      <c r="C276" s="157" t="s">
        <v>374</v>
      </c>
      <c r="D276" s="158" t="s">
        <v>463</v>
      </c>
      <c r="E276" s="230">
        <v>7800</v>
      </c>
      <c r="F276" s="230">
        <v>7800</v>
      </c>
      <c r="G276" s="159">
        <v>7800</v>
      </c>
      <c r="H276" s="158"/>
      <c r="I276" s="158"/>
      <c r="J276" s="158"/>
      <c r="K276" s="158"/>
      <c r="L276" s="158"/>
    </row>
    <row r="277" spans="1:12" s="69" customFormat="1" ht="25.5">
      <c r="A277" s="157"/>
      <c r="B277" s="157"/>
      <c r="C277" s="157" t="s">
        <v>352</v>
      </c>
      <c r="D277" s="158" t="s">
        <v>438</v>
      </c>
      <c r="E277" s="230">
        <v>2000</v>
      </c>
      <c r="F277" s="230">
        <v>2000</v>
      </c>
      <c r="G277" s="158"/>
      <c r="H277" s="158"/>
      <c r="I277" s="158"/>
      <c r="J277" s="158"/>
      <c r="K277" s="158"/>
      <c r="L277" s="158"/>
    </row>
    <row r="278" spans="1:12" s="69" customFormat="1" ht="25.5">
      <c r="A278" s="157"/>
      <c r="B278" s="157"/>
      <c r="C278" s="157" t="s">
        <v>353</v>
      </c>
      <c r="D278" s="158" t="s">
        <v>354</v>
      </c>
      <c r="E278" s="230">
        <v>22475</v>
      </c>
      <c r="F278" s="230">
        <v>22475</v>
      </c>
      <c r="G278" s="158"/>
      <c r="H278" s="158"/>
      <c r="I278" s="158"/>
      <c r="J278" s="158"/>
      <c r="K278" s="158"/>
      <c r="L278" s="158"/>
    </row>
    <row r="279" spans="1:12" s="69" customFormat="1" ht="25.5" hidden="1">
      <c r="A279" s="157"/>
      <c r="B279" s="157"/>
      <c r="C279" s="157" t="s">
        <v>366</v>
      </c>
      <c r="D279" s="158" t="s">
        <v>460</v>
      </c>
      <c r="E279" s="230">
        <v>0</v>
      </c>
      <c r="F279" s="230">
        <v>0</v>
      </c>
      <c r="G279" s="158"/>
      <c r="H279" s="158"/>
      <c r="I279" s="158"/>
      <c r="J279" s="158"/>
      <c r="K279" s="158"/>
      <c r="L279" s="158"/>
    </row>
    <row r="280" spans="1:12" s="69" customFormat="1" ht="12.75" hidden="1">
      <c r="A280" s="157"/>
      <c r="B280" s="157"/>
      <c r="C280" s="157"/>
      <c r="D280" s="158"/>
      <c r="E280" s="230"/>
      <c r="F280" s="230"/>
      <c r="G280" s="158"/>
      <c r="H280" s="158"/>
      <c r="I280" s="158"/>
      <c r="J280" s="158"/>
      <c r="K280" s="158"/>
      <c r="L280" s="158"/>
    </row>
    <row r="281" spans="1:12" s="69" customFormat="1" ht="12.75">
      <c r="A281" s="160" t="s">
        <v>335</v>
      </c>
      <c r="B281" s="160"/>
      <c r="C281" s="160"/>
      <c r="D281" s="161" t="s">
        <v>336</v>
      </c>
      <c r="E281" s="231">
        <f>E292+E310+E312+E314+E318+E322+E341+E316+E282+E284+E288</f>
        <v>2994330</v>
      </c>
      <c r="F281" s="231">
        <f aca="true" t="shared" si="41" ref="F281:K281">F292+F310+F312+F314+F318+F322+F341+F316+F282+F284+F288</f>
        <v>2994330</v>
      </c>
      <c r="G281" s="162">
        <f t="shared" si="41"/>
        <v>300610</v>
      </c>
      <c r="H281" s="162">
        <f t="shared" si="41"/>
        <v>85234</v>
      </c>
      <c r="I281" s="162">
        <f t="shared" si="41"/>
        <v>0</v>
      </c>
      <c r="J281" s="162">
        <f t="shared" si="41"/>
        <v>0</v>
      </c>
      <c r="K281" s="162">
        <f t="shared" si="41"/>
        <v>0</v>
      </c>
      <c r="L281" s="159">
        <f>L292+L310+L312+L314+L318+L322+L341</f>
        <v>0</v>
      </c>
    </row>
    <row r="282" spans="1:12" s="69" customFormat="1" ht="12.75">
      <c r="A282" s="160"/>
      <c r="B282" s="157" t="s">
        <v>657</v>
      </c>
      <c r="C282" s="157"/>
      <c r="D282" s="158" t="s">
        <v>656</v>
      </c>
      <c r="E282" s="230">
        <f>E283</f>
        <v>345400</v>
      </c>
      <c r="F282" s="230">
        <f aca="true" t="shared" si="42" ref="F282:K282">F283</f>
        <v>345400</v>
      </c>
      <c r="G282" s="159">
        <f t="shared" si="42"/>
        <v>0</v>
      </c>
      <c r="H282" s="159">
        <f t="shared" si="42"/>
        <v>0</v>
      </c>
      <c r="I282" s="159">
        <f t="shared" si="42"/>
        <v>0</v>
      </c>
      <c r="J282" s="159">
        <f t="shared" si="42"/>
        <v>0</v>
      </c>
      <c r="K282" s="159">
        <f t="shared" si="42"/>
        <v>0</v>
      </c>
      <c r="L282" s="159"/>
    </row>
    <row r="283" spans="1:12" s="69" customFormat="1" ht="25.5">
      <c r="A283" s="160"/>
      <c r="B283" s="157"/>
      <c r="C283" s="157" t="s">
        <v>411</v>
      </c>
      <c r="D283" s="158"/>
      <c r="E283" s="230">
        <v>345400</v>
      </c>
      <c r="F283" s="230">
        <v>345400</v>
      </c>
      <c r="G283" s="162"/>
      <c r="H283" s="162"/>
      <c r="I283" s="162"/>
      <c r="J283" s="162"/>
      <c r="K283" s="162"/>
      <c r="L283" s="159"/>
    </row>
    <row r="284" spans="1:12" s="69" customFormat="1" ht="25.5">
      <c r="A284" s="160"/>
      <c r="B284" s="157" t="s">
        <v>659</v>
      </c>
      <c r="C284" s="157"/>
      <c r="D284" s="158" t="s">
        <v>658</v>
      </c>
      <c r="E284" s="230">
        <f>SUM(E285:E287)</f>
        <v>950</v>
      </c>
      <c r="F284" s="230">
        <f aca="true" t="shared" si="43" ref="F284:K284">SUM(F285:F287)</f>
        <v>950</v>
      </c>
      <c r="G284" s="159">
        <f t="shared" si="43"/>
        <v>0</v>
      </c>
      <c r="H284" s="159">
        <f t="shared" si="43"/>
        <v>0</v>
      </c>
      <c r="I284" s="159">
        <f t="shared" si="43"/>
        <v>0</v>
      </c>
      <c r="J284" s="159">
        <f t="shared" si="43"/>
        <v>0</v>
      </c>
      <c r="K284" s="159">
        <f t="shared" si="43"/>
        <v>0</v>
      </c>
      <c r="L284" s="159"/>
    </row>
    <row r="285" spans="1:12" s="69" customFormat="1" ht="25.5">
      <c r="A285" s="160"/>
      <c r="B285" s="157"/>
      <c r="C285" s="157" t="s">
        <v>352</v>
      </c>
      <c r="D285" s="158" t="s">
        <v>438</v>
      </c>
      <c r="E285" s="230">
        <v>100</v>
      </c>
      <c r="F285" s="230">
        <v>100</v>
      </c>
      <c r="G285" s="162"/>
      <c r="H285" s="162"/>
      <c r="I285" s="162"/>
      <c r="J285" s="162"/>
      <c r="K285" s="162"/>
      <c r="L285" s="159"/>
    </row>
    <row r="286" spans="1:12" s="69" customFormat="1" ht="25.5">
      <c r="A286" s="160"/>
      <c r="B286" s="157"/>
      <c r="C286" s="157" t="s">
        <v>353</v>
      </c>
      <c r="D286" s="158" t="s">
        <v>354</v>
      </c>
      <c r="E286" s="230">
        <v>750</v>
      </c>
      <c r="F286" s="230">
        <v>750</v>
      </c>
      <c r="G286" s="162"/>
      <c r="H286" s="162"/>
      <c r="I286" s="162"/>
      <c r="J286" s="162"/>
      <c r="K286" s="162"/>
      <c r="L286" s="159"/>
    </row>
    <row r="287" spans="1:12" s="69" customFormat="1" ht="25.5">
      <c r="A287" s="160"/>
      <c r="B287" s="157"/>
      <c r="C287" s="157" t="s">
        <v>366</v>
      </c>
      <c r="D287" s="158" t="s">
        <v>660</v>
      </c>
      <c r="E287" s="230">
        <v>100</v>
      </c>
      <c r="F287" s="230">
        <v>100</v>
      </c>
      <c r="G287" s="162"/>
      <c r="H287" s="162"/>
      <c r="I287" s="162"/>
      <c r="J287" s="162"/>
      <c r="K287" s="162"/>
      <c r="L287" s="159"/>
    </row>
    <row r="288" spans="1:12" s="69" customFormat="1" ht="25.5">
      <c r="A288" s="160"/>
      <c r="B288" s="157" t="s">
        <v>648</v>
      </c>
      <c r="C288" s="157"/>
      <c r="D288" s="158" t="s">
        <v>661</v>
      </c>
      <c r="E288" s="230">
        <f>E289</f>
        <v>12000</v>
      </c>
      <c r="F288" s="230">
        <f aca="true" t="shared" si="44" ref="F288:K288">F289</f>
        <v>12000</v>
      </c>
      <c r="G288" s="159">
        <f t="shared" si="44"/>
        <v>12000</v>
      </c>
      <c r="H288" s="159">
        <f t="shared" si="44"/>
        <v>0</v>
      </c>
      <c r="I288" s="159">
        <f t="shared" si="44"/>
        <v>0</v>
      </c>
      <c r="J288" s="159">
        <f t="shared" si="44"/>
        <v>0</v>
      </c>
      <c r="K288" s="159">
        <f t="shared" si="44"/>
        <v>0</v>
      </c>
      <c r="L288" s="159"/>
    </row>
    <row r="289" spans="1:12" s="69" customFormat="1" ht="25.5">
      <c r="A289" s="160"/>
      <c r="B289" s="157"/>
      <c r="C289" s="157" t="s">
        <v>374</v>
      </c>
      <c r="D289" s="158" t="s">
        <v>463</v>
      </c>
      <c r="E289" s="230">
        <v>12000</v>
      </c>
      <c r="F289" s="230">
        <v>12000</v>
      </c>
      <c r="G289" s="159">
        <v>12000</v>
      </c>
      <c r="H289" s="162"/>
      <c r="I289" s="162"/>
      <c r="J289" s="162"/>
      <c r="K289" s="162"/>
      <c r="L289" s="159"/>
    </row>
    <row r="290" spans="1:12" s="69" customFormat="1" ht="12.75" hidden="1">
      <c r="A290" s="160"/>
      <c r="B290" s="157"/>
      <c r="C290" s="157"/>
      <c r="D290" s="158"/>
      <c r="E290" s="230"/>
      <c r="F290" s="230"/>
      <c r="G290" s="162"/>
      <c r="H290" s="162"/>
      <c r="I290" s="162"/>
      <c r="J290" s="162"/>
      <c r="K290" s="162"/>
      <c r="L290" s="159"/>
    </row>
    <row r="291" spans="1:12" s="69" customFormat="1" ht="12.75" hidden="1">
      <c r="A291" s="160"/>
      <c r="B291" s="157"/>
      <c r="C291" s="157"/>
      <c r="D291" s="158"/>
      <c r="E291" s="230"/>
      <c r="F291" s="230"/>
      <c r="G291" s="162"/>
      <c r="H291" s="162"/>
      <c r="I291" s="162"/>
      <c r="J291" s="162"/>
      <c r="K291" s="162"/>
      <c r="L291" s="159"/>
    </row>
    <row r="292" spans="1:12" s="69" customFormat="1" ht="51">
      <c r="A292" s="157"/>
      <c r="B292" s="157" t="s">
        <v>337</v>
      </c>
      <c r="C292" s="157"/>
      <c r="D292" s="158" t="s">
        <v>495</v>
      </c>
      <c r="E292" s="230">
        <f>SUM(E293:E309)</f>
        <v>1960000</v>
      </c>
      <c r="F292" s="230">
        <f aca="true" t="shared" si="45" ref="F292:L292">SUM(F293:F309)</f>
        <v>1960000</v>
      </c>
      <c r="G292" s="159">
        <f t="shared" si="45"/>
        <v>35600</v>
      </c>
      <c r="H292" s="159">
        <f t="shared" si="45"/>
        <v>22164</v>
      </c>
      <c r="I292" s="159">
        <f t="shared" si="45"/>
        <v>0</v>
      </c>
      <c r="J292" s="159">
        <f t="shared" si="45"/>
        <v>0</v>
      </c>
      <c r="K292" s="159">
        <f t="shared" si="45"/>
        <v>0</v>
      </c>
      <c r="L292" s="159">
        <f t="shared" si="45"/>
        <v>0</v>
      </c>
    </row>
    <row r="293" spans="1:12" s="69" customFormat="1" ht="25.5">
      <c r="A293" s="157"/>
      <c r="B293" s="157"/>
      <c r="C293" s="157" t="s">
        <v>409</v>
      </c>
      <c r="D293" s="158" t="s">
        <v>488</v>
      </c>
      <c r="E293" s="230">
        <v>1890375</v>
      </c>
      <c r="F293" s="230">
        <v>1890375</v>
      </c>
      <c r="G293" s="159"/>
      <c r="H293" s="159"/>
      <c r="I293" s="159"/>
      <c r="J293" s="159"/>
      <c r="K293" s="159"/>
      <c r="L293" s="159"/>
    </row>
    <row r="294" spans="1:12" s="69" customFormat="1" ht="25.5">
      <c r="A294" s="157"/>
      <c r="B294" s="157"/>
      <c r="C294" s="157" t="s">
        <v>372</v>
      </c>
      <c r="D294" s="158" t="s">
        <v>662</v>
      </c>
      <c r="E294" s="230">
        <v>50</v>
      </c>
      <c r="F294" s="230">
        <v>50</v>
      </c>
      <c r="G294" s="159"/>
      <c r="H294" s="159"/>
      <c r="I294" s="159"/>
      <c r="J294" s="159"/>
      <c r="K294" s="159"/>
      <c r="L294" s="159"/>
    </row>
    <row r="295" spans="1:12" s="69" customFormat="1" ht="25.5">
      <c r="A295" s="157"/>
      <c r="B295" s="157"/>
      <c r="C295" s="157" t="s">
        <v>362</v>
      </c>
      <c r="D295" s="158" t="s">
        <v>456</v>
      </c>
      <c r="E295" s="230">
        <v>33000</v>
      </c>
      <c r="F295" s="230">
        <v>33000</v>
      </c>
      <c r="G295" s="159">
        <v>33000</v>
      </c>
      <c r="H295" s="159"/>
      <c r="I295" s="158"/>
      <c r="J295" s="158"/>
      <c r="K295" s="158"/>
      <c r="L295" s="158"/>
    </row>
    <row r="296" spans="1:12" s="69" customFormat="1" ht="25.5">
      <c r="A296" s="157"/>
      <c r="B296" s="157"/>
      <c r="C296" s="157" t="s">
        <v>363</v>
      </c>
      <c r="D296" s="158" t="s">
        <v>457</v>
      </c>
      <c r="E296" s="230">
        <v>2600</v>
      </c>
      <c r="F296" s="230">
        <v>2600</v>
      </c>
      <c r="G296" s="159">
        <v>2600</v>
      </c>
      <c r="H296" s="159"/>
      <c r="I296" s="158"/>
      <c r="J296" s="158"/>
      <c r="K296" s="158"/>
      <c r="L296" s="158"/>
    </row>
    <row r="297" spans="1:12" s="69" customFormat="1" ht="25.5">
      <c r="A297" s="157"/>
      <c r="B297" s="157"/>
      <c r="C297" s="157" t="s">
        <v>364</v>
      </c>
      <c r="D297" s="158" t="s">
        <v>458</v>
      </c>
      <c r="E297" s="230">
        <v>21224</v>
      </c>
      <c r="F297" s="230">
        <v>21224</v>
      </c>
      <c r="G297" s="159"/>
      <c r="H297" s="159">
        <v>21224</v>
      </c>
      <c r="I297" s="158"/>
      <c r="J297" s="158"/>
      <c r="K297" s="158"/>
      <c r="L297" s="158"/>
    </row>
    <row r="298" spans="1:12" s="69" customFormat="1" ht="25.5">
      <c r="A298" s="157"/>
      <c r="B298" s="157"/>
      <c r="C298" s="157" t="s">
        <v>365</v>
      </c>
      <c r="D298" s="158" t="s">
        <v>459</v>
      </c>
      <c r="E298" s="230">
        <v>940</v>
      </c>
      <c r="F298" s="230">
        <v>940</v>
      </c>
      <c r="G298" s="159"/>
      <c r="H298" s="159">
        <v>940</v>
      </c>
      <c r="I298" s="158"/>
      <c r="J298" s="158"/>
      <c r="K298" s="158"/>
      <c r="L298" s="158"/>
    </row>
    <row r="299" spans="1:12" s="69" customFormat="1" ht="25.5" hidden="1">
      <c r="A299" s="157"/>
      <c r="B299" s="157"/>
      <c r="C299" s="157" t="s">
        <v>374</v>
      </c>
      <c r="D299" s="158" t="s">
        <v>523</v>
      </c>
      <c r="E299" s="230">
        <v>0</v>
      </c>
      <c r="F299" s="230">
        <v>0</v>
      </c>
      <c r="G299" s="159">
        <v>0</v>
      </c>
      <c r="H299" s="159"/>
      <c r="I299" s="158"/>
      <c r="J299" s="158"/>
      <c r="K299" s="158"/>
      <c r="L299" s="158"/>
    </row>
    <row r="300" spans="1:12" s="69" customFormat="1" ht="25.5">
      <c r="A300" s="157"/>
      <c r="B300" s="157"/>
      <c r="C300" s="157" t="s">
        <v>352</v>
      </c>
      <c r="D300" s="158" t="s">
        <v>438</v>
      </c>
      <c r="E300" s="230">
        <v>2754</v>
      </c>
      <c r="F300" s="230">
        <v>2754</v>
      </c>
      <c r="G300" s="158"/>
      <c r="H300" s="158"/>
      <c r="I300" s="158"/>
      <c r="J300" s="158"/>
      <c r="K300" s="158"/>
      <c r="L300" s="158"/>
    </row>
    <row r="301" spans="1:12" s="69" customFormat="1" ht="25.5" hidden="1">
      <c r="A301" s="157"/>
      <c r="B301" s="157"/>
      <c r="C301" s="157" t="s">
        <v>376</v>
      </c>
      <c r="D301" s="158" t="s">
        <v>464</v>
      </c>
      <c r="E301" s="230">
        <v>0</v>
      </c>
      <c r="F301" s="230">
        <v>0</v>
      </c>
      <c r="G301" s="158"/>
      <c r="H301" s="158"/>
      <c r="I301" s="158"/>
      <c r="J301" s="158"/>
      <c r="K301" s="158"/>
      <c r="L301" s="158"/>
    </row>
    <row r="302" spans="1:12" s="69" customFormat="1" ht="25.5">
      <c r="A302" s="157"/>
      <c r="B302" s="157"/>
      <c r="C302" s="157" t="s">
        <v>353</v>
      </c>
      <c r="D302" s="158" t="s">
        <v>354</v>
      </c>
      <c r="E302" s="230">
        <v>5640</v>
      </c>
      <c r="F302" s="230">
        <v>5640</v>
      </c>
      <c r="G302" s="158"/>
      <c r="H302" s="158"/>
      <c r="I302" s="158"/>
      <c r="J302" s="158"/>
      <c r="K302" s="158"/>
      <c r="L302" s="158"/>
    </row>
    <row r="303" spans="1:12" s="69" customFormat="1" ht="38.25">
      <c r="A303" s="157"/>
      <c r="B303" s="157"/>
      <c r="C303" s="157" t="s">
        <v>380</v>
      </c>
      <c r="D303" s="158" t="s">
        <v>466</v>
      </c>
      <c r="E303" s="230">
        <v>100</v>
      </c>
      <c r="F303" s="230">
        <v>100</v>
      </c>
      <c r="G303" s="158"/>
      <c r="H303" s="158"/>
      <c r="I303" s="158"/>
      <c r="J303" s="158"/>
      <c r="K303" s="158"/>
      <c r="L303" s="158"/>
    </row>
    <row r="304" spans="1:12" s="69" customFormat="1" ht="38.25">
      <c r="A304" s="157"/>
      <c r="B304" s="157"/>
      <c r="C304" s="157" t="s">
        <v>381</v>
      </c>
      <c r="D304" s="158" t="s">
        <v>467</v>
      </c>
      <c r="E304" s="230">
        <v>991</v>
      </c>
      <c r="F304" s="230">
        <v>991</v>
      </c>
      <c r="G304" s="158"/>
      <c r="H304" s="158"/>
      <c r="I304" s="158"/>
      <c r="J304" s="158"/>
      <c r="K304" s="158"/>
      <c r="L304" s="158"/>
    </row>
    <row r="305" spans="1:12" s="69" customFormat="1" ht="25.5">
      <c r="A305" s="157"/>
      <c r="B305" s="157"/>
      <c r="C305" s="157" t="s">
        <v>366</v>
      </c>
      <c r="D305" s="158" t="s">
        <v>460</v>
      </c>
      <c r="E305" s="230">
        <v>250</v>
      </c>
      <c r="F305" s="230">
        <v>250</v>
      </c>
      <c r="G305" s="158"/>
      <c r="H305" s="158"/>
      <c r="I305" s="158"/>
      <c r="J305" s="158"/>
      <c r="K305" s="158"/>
      <c r="L305" s="158"/>
    </row>
    <row r="306" spans="1:12" s="69" customFormat="1" ht="25.5">
      <c r="A306" s="157"/>
      <c r="B306" s="157"/>
      <c r="C306" s="157" t="s">
        <v>367</v>
      </c>
      <c r="D306" s="158" t="s">
        <v>461</v>
      </c>
      <c r="E306" s="230">
        <v>1596</v>
      </c>
      <c r="F306" s="230">
        <v>1596</v>
      </c>
      <c r="G306" s="158"/>
      <c r="H306" s="158"/>
      <c r="I306" s="158"/>
      <c r="J306" s="158"/>
      <c r="K306" s="158"/>
      <c r="L306" s="158"/>
    </row>
    <row r="307" spans="1:12" s="69" customFormat="1" ht="25.5">
      <c r="A307" s="157"/>
      <c r="B307" s="157"/>
      <c r="C307" s="157" t="s">
        <v>383</v>
      </c>
      <c r="D307" s="158" t="s">
        <v>485</v>
      </c>
      <c r="E307" s="230">
        <v>480</v>
      </c>
      <c r="F307" s="230">
        <v>480</v>
      </c>
      <c r="G307" s="158"/>
      <c r="H307" s="158"/>
      <c r="I307" s="158"/>
      <c r="J307" s="158"/>
      <c r="K307" s="158"/>
      <c r="L307" s="158"/>
    </row>
    <row r="308" spans="1:12" s="69" customFormat="1" ht="38.25" hidden="1">
      <c r="A308" s="157"/>
      <c r="B308" s="157"/>
      <c r="C308" s="157" t="s">
        <v>384</v>
      </c>
      <c r="D308" s="158" t="s">
        <v>470</v>
      </c>
      <c r="E308" s="230">
        <v>0</v>
      </c>
      <c r="F308" s="230">
        <v>0</v>
      </c>
      <c r="G308" s="158"/>
      <c r="H308" s="158"/>
      <c r="I308" s="158"/>
      <c r="J308" s="158"/>
      <c r="K308" s="158"/>
      <c r="L308" s="158"/>
    </row>
    <row r="309" spans="1:12" s="69" customFormat="1" ht="25.5" hidden="1">
      <c r="A309" s="157"/>
      <c r="B309" s="157"/>
      <c r="C309" s="157" t="s">
        <v>385</v>
      </c>
      <c r="D309" s="158" t="s">
        <v>478</v>
      </c>
      <c r="E309" s="230">
        <v>0</v>
      </c>
      <c r="F309" s="230">
        <v>0</v>
      </c>
      <c r="G309" s="158"/>
      <c r="H309" s="158"/>
      <c r="I309" s="158"/>
      <c r="J309" s="158"/>
      <c r="K309" s="158"/>
      <c r="L309" s="158"/>
    </row>
    <row r="310" spans="1:12" s="69" customFormat="1" ht="63.75">
      <c r="A310" s="157"/>
      <c r="B310" s="157" t="s">
        <v>338</v>
      </c>
      <c r="C310" s="157"/>
      <c r="D310" s="158" t="s">
        <v>486</v>
      </c>
      <c r="E310" s="230">
        <f>SUM(E311)</f>
        <v>13600</v>
      </c>
      <c r="F310" s="230">
        <f aca="true" t="shared" si="46" ref="F310:K310">SUM(F311)</f>
        <v>13600</v>
      </c>
      <c r="G310" s="230">
        <f t="shared" si="46"/>
        <v>0</v>
      </c>
      <c r="H310" s="230">
        <f t="shared" si="46"/>
        <v>13600</v>
      </c>
      <c r="I310" s="230">
        <f t="shared" si="46"/>
        <v>0</v>
      </c>
      <c r="J310" s="230">
        <f t="shared" si="46"/>
        <v>0</v>
      </c>
      <c r="K310" s="230">
        <f t="shared" si="46"/>
        <v>0</v>
      </c>
      <c r="L310" s="159">
        <f>SUM(L311)</f>
        <v>0</v>
      </c>
    </row>
    <row r="311" spans="1:12" s="69" customFormat="1" ht="25.5">
      <c r="A311" s="157"/>
      <c r="B311" s="157"/>
      <c r="C311" s="157" t="s">
        <v>410</v>
      </c>
      <c r="D311" s="158" t="s">
        <v>487</v>
      </c>
      <c r="E311" s="230">
        <v>13600</v>
      </c>
      <c r="F311" s="230">
        <v>13600</v>
      </c>
      <c r="G311" s="158"/>
      <c r="H311" s="158">
        <v>13600</v>
      </c>
      <c r="I311" s="158"/>
      <c r="J311" s="158"/>
      <c r="K311" s="158"/>
      <c r="L311" s="158"/>
    </row>
    <row r="312" spans="1:12" s="69" customFormat="1" ht="38.25">
      <c r="A312" s="157"/>
      <c r="B312" s="157" t="s">
        <v>339</v>
      </c>
      <c r="C312" s="157"/>
      <c r="D312" s="158" t="s">
        <v>489</v>
      </c>
      <c r="E312" s="230">
        <f>SUM(E313)</f>
        <v>78500</v>
      </c>
      <c r="F312" s="230">
        <f aca="true" t="shared" si="47" ref="F312:L312">SUM(F313)</f>
        <v>78500</v>
      </c>
      <c r="G312" s="159">
        <f t="shared" si="47"/>
        <v>0</v>
      </c>
      <c r="H312" s="159">
        <f t="shared" si="47"/>
        <v>0</v>
      </c>
      <c r="I312" s="159">
        <f t="shared" si="47"/>
        <v>0</v>
      </c>
      <c r="J312" s="159">
        <f t="shared" si="47"/>
        <v>0</v>
      </c>
      <c r="K312" s="159">
        <f t="shared" si="47"/>
        <v>0</v>
      </c>
      <c r="L312" s="159">
        <f t="shared" si="47"/>
        <v>0</v>
      </c>
    </row>
    <row r="313" spans="1:12" s="69" customFormat="1" ht="25.5">
      <c r="A313" s="157"/>
      <c r="B313" s="157"/>
      <c r="C313" s="157" t="s">
        <v>409</v>
      </c>
      <c r="D313" s="158" t="s">
        <v>488</v>
      </c>
      <c r="E313" s="230">
        <v>78500</v>
      </c>
      <c r="F313" s="230">
        <v>78500</v>
      </c>
      <c r="G313" s="158"/>
      <c r="H313" s="158"/>
      <c r="I313" s="158"/>
      <c r="J313" s="158"/>
      <c r="K313" s="158"/>
      <c r="L313" s="158"/>
    </row>
    <row r="314" spans="1:12" s="69" customFormat="1" ht="12.75">
      <c r="A314" s="157"/>
      <c r="B314" s="157" t="s">
        <v>414</v>
      </c>
      <c r="C314" s="157"/>
      <c r="D314" s="158" t="s">
        <v>490</v>
      </c>
      <c r="E314" s="230">
        <f>SUM(E315)</f>
        <v>60000</v>
      </c>
      <c r="F314" s="230">
        <f aca="true" t="shared" si="48" ref="F314:L314">SUM(F315)</f>
        <v>60000</v>
      </c>
      <c r="G314" s="159">
        <f t="shared" si="48"/>
        <v>0</v>
      </c>
      <c r="H314" s="159">
        <f t="shared" si="48"/>
        <v>0</v>
      </c>
      <c r="I314" s="159">
        <f t="shared" si="48"/>
        <v>0</v>
      </c>
      <c r="J314" s="159">
        <f t="shared" si="48"/>
        <v>0</v>
      </c>
      <c r="K314" s="159">
        <f t="shared" si="48"/>
        <v>0</v>
      </c>
      <c r="L314" s="159">
        <f t="shared" si="48"/>
        <v>0</v>
      </c>
    </row>
    <row r="315" spans="1:12" s="69" customFormat="1" ht="25.5">
      <c r="A315" s="157"/>
      <c r="B315" s="157"/>
      <c r="C315" s="157" t="s">
        <v>409</v>
      </c>
      <c r="D315" s="158" t="s">
        <v>488</v>
      </c>
      <c r="E315" s="230">
        <v>60000</v>
      </c>
      <c r="F315" s="230">
        <v>60000</v>
      </c>
      <c r="G315" s="158"/>
      <c r="H315" s="158"/>
      <c r="I315" s="158"/>
      <c r="J315" s="158"/>
      <c r="K315" s="158"/>
      <c r="L315" s="158"/>
    </row>
    <row r="316" spans="1:12" s="69" customFormat="1" ht="12.75">
      <c r="A316" s="157"/>
      <c r="B316" s="157" t="s">
        <v>585</v>
      </c>
      <c r="C316" s="157"/>
      <c r="D316" s="158" t="s">
        <v>586</v>
      </c>
      <c r="E316" s="230">
        <f>E317</f>
        <v>119050</v>
      </c>
      <c r="F316" s="230">
        <f aca="true" t="shared" si="49" ref="F316:L316">F317</f>
        <v>119050</v>
      </c>
      <c r="G316" s="159">
        <f t="shared" si="49"/>
        <v>0</v>
      </c>
      <c r="H316" s="159">
        <f t="shared" si="49"/>
        <v>0</v>
      </c>
      <c r="I316" s="159">
        <f t="shared" si="49"/>
        <v>0</v>
      </c>
      <c r="J316" s="159">
        <f t="shared" si="49"/>
        <v>0</v>
      </c>
      <c r="K316" s="159">
        <f t="shared" si="49"/>
        <v>0</v>
      </c>
      <c r="L316" s="159">
        <f t="shared" si="49"/>
        <v>0</v>
      </c>
    </row>
    <row r="317" spans="1:12" s="69" customFormat="1" ht="25.5">
      <c r="A317" s="157"/>
      <c r="B317" s="157"/>
      <c r="C317" s="157" t="s">
        <v>409</v>
      </c>
      <c r="D317" s="158" t="s">
        <v>488</v>
      </c>
      <c r="E317" s="230">
        <v>119050</v>
      </c>
      <c r="F317" s="230">
        <v>119050</v>
      </c>
      <c r="G317" s="158"/>
      <c r="H317" s="158"/>
      <c r="I317" s="158"/>
      <c r="J317" s="158"/>
      <c r="K317" s="158"/>
      <c r="L317" s="158"/>
    </row>
    <row r="318" spans="1:12" s="69" customFormat="1" ht="25.5">
      <c r="A318" s="157"/>
      <c r="B318" s="157" t="s">
        <v>341</v>
      </c>
      <c r="C318" s="157"/>
      <c r="D318" s="158" t="s">
        <v>346</v>
      </c>
      <c r="E318" s="230">
        <f>SUM(E319:E321)</f>
        <v>14400</v>
      </c>
      <c r="F318" s="230">
        <f aca="true" t="shared" si="50" ref="F318:L318">SUM(F319:F321)</f>
        <v>14400</v>
      </c>
      <c r="G318" s="159">
        <f t="shared" si="50"/>
        <v>12030</v>
      </c>
      <c r="H318" s="159">
        <f t="shared" si="50"/>
        <v>2370</v>
      </c>
      <c r="I318" s="159">
        <f t="shared" si="50"/>
        <v>0</v>
      </c>
      <c r="J318" s="159">
        <f t="shared" si="50"/>
        <v>0</v>
      </c>
      <c r="K318" s="159">
        <f t="shared" si="50"/>
        <v>0</v>
      </c>
      <c r="L318" s="159">
        <f t="shared" si="50"/>
        <v>0</v>
      </c>
    </row>
    <row r="319" spans="1:12" s="69" customFormat="1" ht="25.5">
      <c r="A319" s="157"/>
      <c r="B319" s="157"/>
      <c r="C319" s="157" t="s">
        <v>364</v>
      </c>
      <c r="D319" s="158" t="s">
        <v>491</v>
      </c>
      <c r="E319" s="230">
        <v>2370</v>
      </c>
      <c r="F319" s="230">
        <v>2370</v>
      </c>
      <c r="G319" s="158"/>
      <c r="H319" s="158">
        <v>2370</v>
      </c>
      <c r="I319" s="158"/>
      <c r="J319" s="158"/>
      <c r="K319" s="158"/>
      <c r="L319" s="158"/>
    </row>
    <row r="320" spans="1:12" s="69" customFormat="1" ht="25.5" hidden="1">
      <c r="A320" s="157"/>
      <c r="B320" s="157"/>
      <c r="C320" s="157" t="s">
        <v>365</v>
      </c>
      <c r="D320" s="158" t="s">
        <v>459</v>
      </c>
      <c r="E320" s="230">
        <v>0</v>
      </c>
      <c r="F320" s="230"/>
      <c r="G320" s="158"/>
      <c r="H320" s="158"/>
      <c r="I320" s="158"/>
      <c r="J320" s="158"/>
      <c r="K320" s="158"/>
      <c r="L320" s="158"/>
    </row>
    <row r="321" spans="1:12" s="69" customFormat="1" ht="25.5">
      <c r="A321" s="157"/>
      <c r="B321" s="157"/>
      <c r="C321" s="157" t="s">
        <v>374</v>
      </c>
      <c r="D321" s="158" t="s">
        <v>463</v>
      </c>
      <c r="E321" s="230">
        <v>12030</v>
      </c>
      <c r="F321" s="230">
        <v>12030</v>
      </c>
      <c r="G321" s="159">
        <v>12030</v>
      </c>
      <c r="H321" s="158"/>
      <c r="I321" s="158"/>
      <c r="J321" s="158"/>
      <c r="K321" s="158"/>
      <c r="L321" s="158"/>
    </row>
    <row r="322" spans="1:12" s="69" customFormat="1" ht="12.75">
      <c r="A322" s="157"/>
      <c r="B322" s="157" t="s">
        <v>340</v>
      </c>
      <c r="C322" s="157"/>
      <c r="D322" s="158" t="s">
        <v>345</v>
      </c>
      <c r="E322" s="230">
        <f>SUM(E323:E340)</f>
        <v>313930</v>
      </c>
      <c r="F322" s="230">
        <f aca="true" t="shared" si="51" ref="F322:L322">SUM(F323:F340)</f>
        <v>313930</v>
      </c>
      <c r="G322" s="159">
        <f t="shared" si="51"/>
        <v>240980</v>
      </c>
      <c r="H322" s="159">
        <f t="shared" si="51"/>
        <v>47100</v>
      </c>
      <c r="I322" s="159">
        <f t="shared" si="51"/>
        <v>0</v>
      </c>
      <c r="J322" s="159">
        <f t="shared" si="51"/>
        <v>0</v>
      </c>
      <c r="K322" s="159">
        <f t="shared" si="51"/>
        <v>0</v>
      </c>
      <c r="L322" s="159">
        <f t="shared" si="51"/>
        <v>0</v>
      </c>
    </row>
    <row r="323" spans="1:12" s="69" customFormat="1" ht="25.5">
      <c r="A323" s="157"/>
      <c r="B323" s="157"/>
      <c r="C323" s="157" t="s">
        <v>372</v>
      </c>
      <c r="D323" s="158" t="s">
        <v>662</v>
      </c>
      <c r="E323" s="230">
        <v>1500</v>
      </c>
      <c r="F323" s="230">
        <v>1500</v>
      </c>
      <c r="G323" s="159"/>
      <c r="H323" s="159"/>
      <c r="I323" s="159"/>
      <c r="J323" s="159"/>
      <c r="K323" s="159"/>
      <c r="L323" s="159"/>
    </row>
    <row r="324" spans="1:12" s="69" customFormat="1" ht="25.5">
      <c r="A324" s="157"/>
      <c r="B324" s="157"/>
      <c r="C324" s="157" t="s">
        <v>362</v>
      </c>
      <c r="D324" s="158" t="s">
        <v>456</v>
      </c>
      <c r="E324" s="230">
        <v>222810</v>
      </c>
      <c r="F324" s="230">
        <v>222810</v>
      </c>
      <c r="G324" s="159">
        <v>222810</v>
      </c>
      <c r="H324" s="159"/>
      <c r="I324" s="158"/>
      <c r="J324" s="158"/>
      <c r="K324" s="158"/>
      <c r="L324" s="158"/>
    </row>
    <row r="325" spans="1:12" s="69" customFormat="1" ht="25.5" hidden="1">
      <c r="A325" s="157"/>
      <c r="B325" s="157"/>
      <c r="C325" s="157" t="s">
        <v>372</v>
      </c>
      <c r="D325" s="158" t="s">
        <v>629</v>
      </c>
      <c r="E325" s="230">
        <v>0</v>
      </c>
      <c r="F325" s="230">
        <v>0</v>
      </c>
      <c r="G325" s="159"/>
      <c r="H325" s="159"/>
      <c r="I325" s="158"/>
      <c r="J325" s="158"/>
      <c r="K325" s="158"/>
      <c r="L325" s="158"/>
    </row>
    <row r="326" spans="1:12" s="69" customFormat="1" ht="25.5">
      <c r="A326" s="157"/>
      <c r="B326" s="157"/>
      <c r="C326" s="157" t="s">
        <v>363</v>
      </c>
      <c r="D326" s="158" t="s">
        <v>457</v>
      </c>
      <c r="E326" s="230">
        <v>17670</v>
      </c>
      <c r="F326" s="230">
        <v>17670</v>
      </c>
      <c r="G326" s="159">
        <v>17670</v>
      </c>
      <c r="H326" s="159"/>
      <c r="I326" s="158"/>
      <c r="J326" s="158"/>
      <c r="K326" s="158"/>
      <c r="L326" s="158"/>
    </row>
    <row r="327" spans="1:12" s="69" customFormat="1" ht="25.5">
      <c r="A327" s="157"/>
      <c r="B327" s="157"/>
      <c r="C327" s="157" t="s">
        <v>364</v>
      </c>
      <c r="D327" s="158" t="s">
        <v>458</v>
      </c>
      <c r="E327" s="230">
        <v>41550</v>
      </c>
      <c r="F327" s="230">
        <v>41550</v>
      </c>
      <c r="G327" s="159"/>
      <c r="H327" s="159">
        <v>41550</v>
      </c>
      <c r="I327" s="158"/>
      <c r="J327" s="158"/>
      <c r="K327" s="158"/>
      <c r="L327" s="158"/>
    </row>
    <row r="328" spans="1:12" s="69" customFormat="1" ht="25.5">
      <c r="A328" s="157"/>
      <c r="B328" s="157"/>
      <c r="C328" s="157" t="s">
        <v>365</v>
      </c>
      <c r="D328" s="158" t="s">
        <v>459</v>
      </c>
      <c r="E328" s="230">
        <v>5550</v>
      </c>
      <c r="F328" s="230">
        <v>5550</v>
      </c>
      <c r="G328" s="159"/>
      <c r="H328" s="159">
        <v>5550</v>
      </c>
      <c r="I328" s="158"/>
      <c r="J328" s="158"/>
      <c r="K328" s="158"/>
      <c r="L328" s="158"/>
    </row>
    <row r="329" spans="1:12" s="69" customFormat="1" ht="25.5">
      <c r="A329" s="157"/>
      <c r="B329" s="157"/>
      <c r="C329" s="157" t="s">
        <v>374</v>
      </c>
      <c r="D329" s="158" t="s">
        <v>463</v>
      </c>
      <c r="E329" s="230">
        <v>500</v>
      </c>
      <c r="F329" s="230">
        <v>500</v>
      </c>
      <c r="G329" s="158">
        <v>500</v>
      </c>
      <c r="H329" s="158"/>
      <c r="I329" s="158"/>
      <c r="J329" s="158"/>
      <c r="K329" s="158"/>
      <c r="L329" s="158"/>
    </row>
    <row r="330" spans="1:12" s="69" customFormat="1" ht="25.5">
      <c r="A330" s="157"/>
      <c r="B330" s="157"/>
      <c r="C330" s="157" t="s">
        <v>352</v>
      </c>
      <c r="D330" s="158" t="s">
        <v>438</v>
      </c>
      <c r="E330" s="230">
        <v>4800</v>
      </c>
      <c r="F330" s="230">
        <v>4800</v>
      </c>
      <c r="G330" s="158"/>
      <c r="H330" s="158"/>
      <c r="I330" s="158"/>
      <c r="J330" s="158"/>
      <c r="K330" s="158"/>
      <c r="L330" s="158"/>
    </row>
    <row r="331" spans="1:12" s="69" customFormat="1" ht="25.5" hidden="1">
      <c r="A331" s="157"/>
      <c r="B331" s="157"/>
      <c r="C331" s="157" t="s">
        <v>375</v>
      </c>
      <c r="D331" s="158" t="s">
        <v>492</v>
      </c>
      <c r="E331" s="230">
        <v>0</v>
      </c>
      <c r="F331" s="230">
        <v>0</v>
      </c>
      <c r="G331" s="158"/>
      <c r="H331" s="158"/>
      <c r="I331" s="158"/>
      <c r="J331" s="158"/>
      <c r="K331" s="158"/>
      <c r="L331" s="158"/>
    </row>
    <row r="332" spans="1:12" s="69" customFormat="1" ht="25.5">
      <c r="A332" s="157"/>
      <c r="B332" s="157"/>
      <c r="C332" s="157" t="s">
        <v>376</v>
      </c>
      <c r="D332" s="158" t="s">
        <v>464</v>
      </c>
      <c r="E332" s="230">
        <v>150</v>
      </c>
      <c r="F332" s="230">
        <v>150</v>
      </c>
      <c r="G332" s="158"/>
      <c r="H332" s="158"/>
      <c r="I332" s="158"/>
      <c r="J332" s="158"/>
      <c r="K332" s="158"/>
      <c r="L332" s="158"/>
    </row>
    <row r="333" spans="1:12" s="69" customFormat="1" ht="25.5">
      <c r="A333" s="157"/>
      <c r="B333" s="157"/>
      <c r="C333" s="157" t="s">
        <v>353</v>
      </c>
      <c r="D333" s="158" t="s">
        <v>354</v>
      </c>
      <c r="E333" s="230">
        <v>7850</v>
      </c>
      <c r="F333" s="230">
        <v>7850</v>
      </c>
      <c r="G333" s="158"/>
      <c r="H333" s="158"/>
      <c r="I333" s="158"/>
      <c r="J333" s="158"/>
      <c r="K333" s="158"/>
      <c r="L333" s="158"/>
    </row>
    <row r="334" spans="1:12" s="69" customFormat="1" ht="38.25">
      <c r="A334" s="157"/>
      <c r="B334" s="157"/>
      <c r="C334" s="157" t="s">
        <v>380</v>
      </c>
      <c r="D334" s="158" t="s">
        <v>466</v>
      </c>
      <c r="E334" s="230">
        <v>50</v>
      </c>
      <c r="F334" s="230">
        <v>50</v>
      </c>
      <c r="G334" s="158"/>
      <c r="H334" s="158"/>
      <c r="I334" s="158"/>
      <c r="J334" s="158"/>
      <c r="K334" s="158"/>
      <c r="L334" s="158"/>
    </row>
    <row r="335" spans="1:12" s="69" customFormat="1" ht="38.25">
      <c r="A335" s="157"/>
      <c r="B335" s="157"/>
      <c r="C335" s="157" t="s">
        <v>381</v>
      </c>
      <c r="D335" s="158" t="s">
        <v>467</v>
      </c>
      <c r="E335" s="230">
        <v>1800</v>
      </c>
      <c r="F335" s="230">
        <v>1800</v>
      </c>
      <c r="G335" s="158"/>
      <c r="H335" s="158"/>
      <c r="I335" s="158"/>
      <c r="J335" s="158"/>
      <c r="K335" s="158"/>
      <c r="L335" s="158"/>
    </row>
    <row r="336" spans="1:12" s="69" customFormat="1" ht="25.5">
      <c r="A336" s="157"/>
      <c r="B336" s="157"/>
      <c r="C336" s="157" t="s">
        <v>366</v>
      </c>
      <c r="D336" s="158" t="s">
        <v>460</v>
      </c>
      <c r="E336" s="230">
        <v>3000</v>
      </c>
      <c r="F336" s="230">
        <v>3000</v>
      </c>
      <c r="G336" s="158"/>
      <c r="H336" s="158"/>
      <c r="I336" s="158"/>
      <c r="J336" s="158"/>
      <c r="K336" s="158"/>
      <c r="L336" s="158"/>
    </row>
    <row r="337" spans="1:12" s="69" customFormat="1" ht="25.5">
      <c r="A337" s="157"/>
      <c r="B337" s="157"/>
      <c r="C337" s="157" t="s">
        <v>367</v>
      </c>
      <c r="D337" s="158" t="s">
        <v>461</v>
      </c>
      <c r="E337" s="230">
        <v>6200</v>
      </c>
      <c r="F337" s="230">
        <v>6200</v>
      </c>
      <c r="G337" s="158"/>
      <c r="H337" s="158"/>
      <c r="I337" s="158"/>
      <c r="J337" s="158"/>
      <c r="K337" s="158"/>
      <c r="L337" s="158"/>
    </row>
    <row r="338" spans="1:12" s="69" customFormat="1" ht="25.5">
      <c r="A338" s="157"/>
      <c r="B338" s="157"/>
      <c r="C338" s="157" t="s">
        <v>383</v>
      </c>
      <c r="D338" s="158" t="s">
        <v>485</v>
      </c>
      <c r="E338" s="230">
        <v>500</v>
      </c>
      <c r="F338" s="230">
        <v>500</v>
      </c>
      <c r="G338" s="158"/>
      <c r="H338" s="158"/>
      <c r="I338" s="158"/>
      <c r="J338" s="158"/>
      <c r="K338" s="158"/>
      <c r="L338" s="158"/>
    </row>
    <row r="339" spans="1:12" s="69" customFormat="1" ht="38.25" hidden="1">
      <c r="A339" s="157"/>
      <c r="B339" s="157"/>
      <c r="C339" s="157" t="s">
        <v>384</v>
      </c>
      <c r="D339" s="158" t="s">
        <v>470</v>
      </c>
      <c r="E339" s="230">
        <v>0</v>
      </c>
      <c r="F339" s="230">
        <v>0</v>
      </c>
      <c r="G339" s="158"/>
      <c r="H339" s="158"/>
      <c r="I339" s="158"/>
      <c r="J339" s="158"/>
      <c r="K339" s="158"/>
      <c r="L339" s="158"/>
    </row>
    <row r="340" spans="1:12" s="69" customFormat="1" ht="25.5" hidden="1">
      <c r="A340" s="157"/>
      <c r="B340" s="157"/>
      <c r="C340" s="157" t="s">
        <v>385</v>
      </c>
      <c r="D340" s="158" t="s">
        <v>478</v>
      </c>
      <c r="E340" s="230">
        <v>0</v>
      </c>
      <c r="F340" s="230">
        <v>0</v>
      </c>
      <c r="G340" s="158"/>
      <c r="H340" s="158"/>
      <c r="I340" s="158"/>
      <c r="J340" s="158"/>
      <c r="K340" s="158"/>
      <c r="L340" s="158"/>
    </row>
    <row r="341" spans="1:12" s="69" customFormat="1" ht="12.75">
      <c r="A341" s="157"/>
      <c r="B341" s="157" t="s">
        <v>342</v>
      </c>
      <c r="C341" s="157"/>
      <c r="D341" s="158" t="s">
        <v>235</v>
      </c>
      <c r="E341" s="230">
        <f aca="true" t="shared" si="52" ref="E341:L341">SUM(E342:E347)</f>
        <v>76500</v>
      </c>
      <c r="F341" s="230">
        <f t="shared" si="52"/>
        <v>76500</v>
      </c>
      <c r="G341" s="159">
        <f t="shared" si="52"/>
        <v>0</v>
      </c>
      <c r="H341" s="159">
        <f t="shared" si="52"/>
        <v>0</v>
      </c>
      <c r="I341" s="159">
        <f t="shared" si="52"/>
        <v>0</v>
      </c>
      <c r="J341" s="159">
        <f t="shared" si="52"/>
        <v>0</v>
      </c>
      <c r="K341" s="159">
        <f t="shared" si="52"/>
        <v>0</v>
      </c>
      <c r="L341" s="159">
        <f t="shared" si="52"/>
        <v>0</v>
      </c>
    </row>
    <row r="342" spans="1:12" s="69" customFormat="1" ht="25.5">
      <c r="A342" s="157"/>
      <c r="B342" s="157"/>
      <c r="C342" s="157" t="s">
        <v>409</v>
      </c>
      <c r="D342" s="158" t="s">
        <v>488</v>
      </c>
      <c r="E342" s="230">
        <v>73000</v>
      </c>
      <c r="F342" s="230">
        <v>73000</v>
      </c>
      <c r="G342" s="158"/>
      <c r="H342" s="158"/>
      <c r="I342" s="158"/>
      <c r="J342" s="158"/>
      <c r="K342" s="158"/>
      <c r="L342" s="158"/>
    </row>
    <row r="343" spans="1:12" s="69" customFormat="1" ht="25.5" hidden="1">
      <c r="A343" s="157"/>
      <c r="B343" s="157"/>
      <c r="C343" s="157" t="s">
        <v>538</v>
      </c>
      <c r="D343" s="158" t="s">
        <v>539</v>
      </c>
      <c r="E343" s="230"/>
      <c r="F343" s="230"/>
      <c r="G343" s="158"/>
      <c r="H343" s="158"/>
      <c r="I343" s="159"/>
      <c r="J343" s="158"/>
      <c r="K343" s="158"/>
      <c r="L343" s="158"/>
    </row>
    <row r="344" spans="1:12" s="69" customFormat="1" ht="25.5" hidden="1">
      <c r="A344" s="157"/>
      <c r="B344" s="157"/>
      <c r="C344" s="157" t="s">
        <v>352</v>
      </c>
      <c r="D344" s="158" t="s">
        <v>438</v>
      </c>
      <c r="E344" s="230">
        <v>0</v>
      </c>
      <c r="F344" s="230">
        <v>0</v>
      </c>
      <c r="G344" s="158"/>
      <c r="H344" s="158"/>
      <c r="I344" s="158"/>
      <c r="J344" s="158"/>
      <c r="K344" s="158"/>
      <c r="L344" s="158"/>
    </row>
    <row r="345" spans="1:12" s="69" customFormat="1" ht="25.5">
      <c r="A345" s="157"/>
      <c r="B345" s="157"/>
      <c r="C345" s="157" t="s">
        <v>353</v>
      </c>
      <c r="D345" s="158" t="s">
        <v>354</v>
      </c>
      <c r="E345" s="230">
        <v>3500</v>
      </c>
      <c r="F345" s="230">
        <v>3500</v>
      </c>
      <c r="G345" s="158"/>
      <c r="H345" s="158"/>
      <c r="I345" s="158"/>
      <c r="J345" s="158"/>
      <c r="K345" s="158"/>
      <c r="L345" s="158"/>
    </row>
    <row r="346" spans="1:12" s="69" customFormat="1" ht="25.5" hidden="1">
      <c r="A346" s="157"/>
      <c r="B346" s="157"/>
      <c r="C346" s="157" t="s">
        <v>550</v>
      </c>
      <c r="D346" s="158" t="s">
        <v>354</v>
      </c>
      <c r="E346" s="230"/>
      <c r="F346" s="230"/>
      <c r="G346" s="158"/>
      <c r="H346" s="158"/>
      <c r="I346" s="158"/>
      <c r="J346" s="158"/>
      <c r="K346" s="158"/>
      <c r="L346" s="158"/>
    </row>
    <row r="347" spans="1:12" s="69" customFormat="1" ht="38.25" hidden="1">
      <c r="A347" s="157"/>
      <c r="B347" s="157"/>
      <c r="C347" s="157" t="s">
        <v>411</v>
      </c>
      <c r="D347" s="158" t="s">
        <v>493</v>
      </c>
      <c r="E347" s="230">
        <v>0</v>
      </c>
      <c r="F347" s="230">
        <v>0</v>
      </c>
      <c r="G347" s="158"/>
      <c r="H347" s="158"/>
      <c r="I347" s="158"/>
      <c r="J347" s="158"/>
      <c r="K347" s="158"/>
      <c r="L347" s="158"/>
    </row>
    <row r="348" spans="1:12" s="69" customFormat="1" ht="25.5">
      <c r="A348" s="160" t="s">
        <v>649</v>
      </c>
      <c r="B348" s="160"/>
      <c r="C348" s="160"/>
      <c r="D348" s="161" t="s">
        <v>670</v>
      </c>
      <c r="E348" s="231">
        <f aca="true" t="shared" si="53" ref="E348:J348">E349</f>
        <v>80000</v>
      </c>
      <c r="F348" s="231">
        <f t="shared" si="53"/>
        <v>80000</v>
      </c>
      <c r="G348" s="162">
        <f t="shared" si="53"/>
        <v>19160</v>
      </c>
      <c r="H348" s="162">
        <f t="shared" si="53"/>
        <v>3955</v>
      </c>
      <c r="I348" s="162">
        <f t="shared" si="53"/>
        <v>0</v>
      </c>
      <c r="J348" s="162">
        <f t="shared" si="53"/>
        <v>0</v>
      </c>
      <c r="K348" s="161"/>
      <c r="L348" s="161"/>
    </row>
    <row r="349" spans="1:12" s="69" customFormat="1" ht="12.75">
      <c r="A349" s="157"/>
      <c r="B349" s="157" t="s">
        <v>651</v>
      </c>
      <c r="C349" s="157"/>
      <c r="D349" s="158" t="s">
        <v>235</v>
      </c>
      <c r="E349" s="230">
        <f>SUM(E350:E359)</f>
        <v>80000</v>
      </c>
      <c r="F349" s="230">
        <f>SUM(F350:F359)</f>
        <v>80000</v>
      </c>
      <c r="G349" s="159">
        <f aca="true" t="shared" si="54" ref="G349:L349">SUM(G350:G359)</f>
        <v>19160</v>
      </c>
      <c r="H349" s="159">
        <f t="shared" si="54"/>
        <v>3955</v>
      </c>
      <c r="I349" s="159">
        <f t="shared" si="54"/>
        <v>0</v>
      </c>
      <c r="J349" s="159">
        <f t="shared" si="54"/>
        <v>0</v>
      </c>
      <c r="K349" s="159">
        <f t="shared" si="54"/>
        <v>0</v>
      </c>
      <c r="L349" s="159">
        <f t="shared" si="54"/>
        <v>0</v>
      </c>
    </row>
    <row r="350" spans="1:12" s="69" customFormat="1" ht="25.5">
      <c r="A350" s="157"/>
      <c r="B350" s="157"/>
      <c r="C350" s="157" t="s">
        <v>671</v>
      </c>
      <c r="D350" s="158" t="s">
        <v>488</v>
      </c>
      <c r="E350" s="230">
        <v>8400</v>
      </c>
      <c r="F350" s="230">
        <v>8400</v>
      </c>
      <c r="G350" s="158"/>
      <c r="H350" s="158"/>
      <c r="I350" s="158"/>
      <c r="J350" s="158"/>
      <c r="K350" s="158"/>
      <c r="L350" s="158"/>
    </row>
    <row r="351" spans="1:12" s="69" customFormat="1" ht="25.5">
      <c r="A351" s="157"/>
      <c r="B351" s="157"/>
      <c r="C351" s="157" t="s">
        <v>672</v>
      </c>
      <c r="D351" s="158" t="s">
        <v>456</v>
      </c>
      <c r="E351" s="230">
        <v>18139</v>
      </c>
      <c r="F351" s="230">
        <v>18139</v>
      </c>
      <c r="G351" s="158">
        <v>18139</v>
      </c>
      <c r="H351" s="158"/>
      <c r="I351" s="158"/>
      <c r="J351" s="158"/>
      <c r="K351" s="158"/>
      <c r="L351" s="158"/>
    </row>
    <row r="352" spans="1:12" s="69" customFormat="1" ht="25.5">
      <c r="A352" s="157"/>
      <c r="B352" s="157"/>
      <c r="C352" s="157" t="s">
        <v>673</v>
      </c>
      <c r="D352" s="158" t="s">
        <v>456</v>
      </c>
      <c r="E352" s="230">
        <v>1021</v>
      </c>
      <c r="F352" s="230">
        <v>1021</v>
      </c>
      <c r="G352" s="158">
        <v>1021</v>
      </c>
      <c r="H352" s="158"/>
      <c r="I352" s="158"/>
      <c r="J352" s="158"/>
      <c r="K352" s="158"/>
      <c r="L352" s="158"/>
    </row>
    <row r="353" spans="1:12" s="69" customFormat="1" ht="25.5">
      <c r="A353" s="157"/>
      <c r="B353" s="157"/>
      <c r="C353" s="157" t="s">
        <v>674</v>
      </c>
      <c r="D353" s="158" t="s">
        <v>458</v>
      </c>
      <c r="E353" s="230">
        <v>3310</v>
      </c>
      <c r="F353" s="230">
        <v>3310</v>
      </c>
      <c r="G353" s="158"/>
      <c r="H353" s="158">
        <v>3310</v>
      </c>
      <c r="I353" s="158"/>
      <c r="J353" s="158"/>
      <c r="K353" s="158"/>
      <c r="L353" s="158"/>
    </row>
    <row r="354" spans="1:12" s="69" customFormat="1" ht="25.5">
      <c r="A354" s="157"/>
      <c r="B354" s="157"/>
      <c r="C354" s="157" t="s">
        <v>675</v>
      </c>
      <c r="D354" s="158" t="s">
        <v>458</v>
      </c>
      <c r="E354" s="230">
        <v>175</v>
      </c>
      <c r="F354" s="230">
        <v>175</v>
      </c>
      <c r="G354" s="158"/>
      <c r="H354" s="158">
        <v>175</v>
      </c>
      <c r="I354" s="158"/>
      <c r="J354" s="158"/>
      <c r="K354" s="158"/>
      <c r="L354" s="158"/>
    </row>
    <row r="355" spans="1:12" s="69" customFormat="1" ht="25.5">
      <c r="A355" s="157"/>
      <c r="B355" s="157"/>
      <c r="C355" s="157" t="s">
        <v>676</v>
      </c>
      <c r="D355" s="158" t="s">
        <v>459</v>
      </c>
      <c r="E355" s="230">
        <v>446</v>
      </c>
      <c r="F355" s="230">
        <v>446</v>
      </c>
      <c r="G355" s="158"/>
      <c r="H355" s="158">
        <v>446</v>
      </c>
      <c r="I355" s="158"/>
      <c r="J355" s="158"/>
      <c r="K355" s="158"/>
      <c r="L355" s="158"/>
    </row>
    <row r="356" spans="1:12" s="69" customFormat="1" ht="25.5">
      <c r="A356" s="157"/>
      <c r="B356" s="157"/>
      <c r="C356" s="157" t="s">
        <v>677</v>
      </c>
      <c r="D356" s="158" t="s">
        <v>459</v>
      </c>
      <c r="E356" s="230">
        <v>24</v>
      </c>
      <c r="F356" s="230">
        <v>24</v>
      </c>
      <c r="G356" s="158"/>
      <c r="H356" s="158">
        <v>24</v>
      </c>
      <c r="I356" s="158"/>
      <c r="J356" s="158"/>
      <c r="K356" s="158"/>
      <c r="L356" s="158"/>
    </row>
    <row r="357" spans="1:12" s="69" customFormat="1" ht="25.5">
      <c r="A357" s="157"/>
      <c r="B357" s="157"/>
      <c r="C357" s="157" t="s">
        <v>678</v>
      </c>
      <c r="D357" s="158" t="s">
        <v>438</v>
      </c>
      <c r="E357" s="230">
        <v>885</v>
      </c>
      <c r="F357" s="230">
        <v>885</v>
      </c>
      <c r="G357" s="158"/>
      <c r="H357" s="158"/>
      <c r="I357" s="158"/>
      <c r="J357" s="158"/>
      <c r="K357" s="158"/>
      <c r="L357" s="158"/>
    </row>
    <row r="358" spans="1:12" s="69" customFormat="1" ht="25.5">
      <c r="A358" s="157"/>
      <c r="B358" s="157"/>
      <c r="C358" s="157" t="s">
        <v>679</v>
      </c>
      <c r="D358" s="158" t="s">
        <v>681</v>
      </c>
      <c r="E358" s="230">
        <v>45220</v>
      </c>
      <c r="F358" s="230">
        <v>45220</v>
      </c>
      <c r="G358" s="158"/>
      <c r="H358" s="158"/>
      <c r="I358" s="158"/>
      <c r="J358" s="158"/>
      <c r="K358" s="158"/>
      <c r="L358" s="158"/>
    </row>
    <row r="359" spans="1:12" s="69" customFormat="1" ht="25.5">
      <c r="A359" s="157"/>
      <c r="B359" s="157"/>
      <c r="C359" s="157" t="s">
        <v>680</v>
      </c>
      <c r="D359" s="158" t="s">
        <v>354</v>
      </c>
      <c r="E359" s="230">
        <v>2380</v>
      </c>
      <c r="F359" s="230">
        <v>2380</v>
      </c>
      <c r="G359" s="158"/>
      <c r="H359" s="158"/>
      <c r="I359" s="158"/>
      <c r="J359" s="158"/>
      <c r="K359" s="158"/>
      <c r="L359" s="158"/>
    </row>
    <row r="360" spans="1:12" s="69" customFormat="1" ht="25.5">
      <c r="A360" s="160" t="s">
        <v>412</v>
      </c>
      <c r="B360" s="160"/>
      <c r="C360" s="160"/>
      <c r="D360" s="161" t="s">
        <v>413</v>
      </c>
      <c r="E360" s="231">
        <f>E361+E368+E371</f>
        <v>264160</v>
      </c>
      <c r="F360" s="231">
        <f aca="true" t="shared" si="55" ref="F360:L360">F361+F368+F371</f>
        <v>264160</v>
      </c>
      <c r="G360" s="162">
        <f t="shared" si="55"/>
        <v>175620</v>
      </c>
      <c r="H360" s="162">
        <f t="shared" si="55"/>
        <v>33364</v>
      </c>
      <c r="I360" s="159">
        <f t="shared" si="55"/>
        <v>0</v>
      </c>
      <c r="J360" s="159">
        <f t="shared" si="55"/>
        <v>0</v>
      </c>
      <c r="K360" s="159">
        <f t="shared" si="55"/>
        <v>0</v>
      </c>
      <c r="L360" s="159">
        <f t="shared" si="55"/>
        <v>0</v>
      </c>
    </row>
    <row r="361" spans="1:12" s="69" customFormat="1" ht="12.75">
      <c r="A361" s="160"/>
      <c r="B361" s="157" t="s">
        <v>415</v>
      </c>
      <c r="C361" s="160"/>
      <c r="D361" s="158" t="s">
        <v>494</v>
      </c>
      <c r="E361" s="230">
        <f>SUM(E362:E367)</f>
        <v>238825</v>
      </c>
      <c r="F361" s="230">
        <f aca="true" t="shared" si="56" ref="F361:L361">SUM(F362:F367)</f>
        <v>238825</v>
      </c>
      <c r="G361" s="159">
        <f t="shared" si="56"/>
        <v>175620</v>
      </c>
      <c r="H361" s="159">
        <f t="shared" si="56"/>
        <v>33364</v>
      </c>
      <c r="I361" s="159">
        <f t="shared" si="56"/>
        <v>0</v>
      </c>
      <c r="J361" s="159">
        <f t="shared" si="56"/>
        <v>0</v>
      </c>
      <c r="K361" s="159">
        <f t="shared" si="56"/>
        <v>0</v>
      </c>
      <c r="L361" s="159">
        <f t="shared" si="56"/>
        <v>0</v>
      </c>
    </row>
    <row r="362" spans="1:12" s="69" customFormat="1" ht="25.5">
      <c r="A362" s="160"/>
      <c r="B362" s="160"/>
      <c r="C362" s="157" t="s">
        <v>372</v>
      </c>
      <c r="D362" s="158" t="s">
        <v>476</v>
      </c>
      <c r="E362" s="230">
        <v>21201</v>
      </c>
      <c r="F362" s="230">
        <v>21201</v>
      </c>
      <c r="G362" s="159"/>
      <c r="H362" s="159"/>
      <c r="I362" s="158"/>
      <c r="J362" s="158"/>
      <c r="K362" s="158"/>
      <c r="L362" s="158"/>
    </row>
    <row r="363" spans="1:12" s="69" customFormat="1" ht="25.5">
      <c r="A363" s="160"/>
      <c r="B363" s="160"/>
      <c r="C363" s="157" t="s">
        <v>362</v>
      </c>
      <c r="D363" s="158" t="s">
        <v>456</v>
      </c>
      <c r="E363" s="230">
        <v>161745</v>
      </c>
      <c r="F363" s="230">
        <v>161745</v>
      </c>
      <c r="G363" s="159">
        <v>161745</v>
      </c>
      <c r="H363" s="159"/>
      <c r="I363" s="158"/>
      <c r="J363" s="158"/>
      <c r="K363" s="158"/>
      <c r="L363" s="158"/>
    </row>
    <row r="364" spans="1:12" s="69" customFormat="1" ht="25.5">
      <c r="A364" s="157"/>
      <c r="B364" s="157"/>
      <c r="C364" s="157" t="s">
        <v>363</v>
      </c>
      <c r="D364" s="158" t="s">
        <v>457</v>
      </c>
      <c r="E364" s="230">
        <v>13875</v>
      </c>
      <c r="F364" s="230">
        <v>13875</v>
      </c>
      <c r="G364" s="159">
        <v>13875</v>
      </c>
      <c r="H364" s="159"/>
      <c r="I364" s="158"/>
      <c r="J364" s="158"/>
      <c r="K364" s="158"/>
      <c r="L364" s="158"/>
    </row>
    <row r="365" spans="1:12" s="69" customFormat="1" ht="25.5">
      <c r="A365" s="157"/>
      <c r="B365" s="157"/>
      <c r="C365" s="157" t="s">
        <v>416</v>
      </c>
      <c r="D365" s="158" t="s">
        <v>458</v>
      </c>
      <c r="E365" s="230">
        <v>28747</v>
      </c>
      <c r="F365" s="230">
        <v>28747</v>
      </c>
      <c r="G365" s="159"/>
      <c r="H365" s="159">
        <v>28747</v>
      </c>
      <c r="I365" s="158"/>
      <c r="J365" s="158"/>
      <c r="K365" s="158"/>
      <c r="L365" s="158"/>
    </row>
    <row r="366" spans="1:12" s="69" customFormat="1" ht="25.5">
      <c r="A366" s="157"/>
      <c r="B366" s="157"/>
      <c r="C366" s="157" t="s">
        <v>365</v>
      </c>
      <c r="D366" s="158" t="s">
        <v>459</v>
      </c>
      <c r="E366" s="230">
        <v>4617</v>
      </c>
      <c r="F366" s="230">
        <v>4617</v>
      </c>
      <c r="G366" s="159"/>
      <c r="H366" s="159">
        <v>4617</v>
      </c>
      <c r="I366" s="158"/>
      <c r="J366" s="158"/>
      <c r="K366" s="158"/>
      <c r="L366" s="158"/>
    </row>
    <row r="367" spans="1:12" s="69" customFormat="1" ht="25.5">
      <c r="A367" s="157"/>
      <c r="B367" s="157"/>
      <c r="C367" s="157" t="s">
        <v>367</v>
      </c>
      <c r="D367" s="158" t="s">
        <v>461</v>
      </c>
      <c r="E367" s="230">
        <v>8640</v>
      </c>
      <c r="F367" s="230">
        <v>8640</v>
      </c>
      <c r="G367" s="159"/>
      <c r="H367" s="159"/>
      <c r="I367" s="158"/>
      <c r="J367" s="158"/>
      <c r="K367" s="158"/>
      <c r="L367" s="158"/>
    </row>
    <row r="368" spans="1:12" s="69" customFormat="1" ht="12.75">
      <c r="A368" s="157"/>
      <c r="B368" s="157" t="s">
        <v>418</v>
      </c>
      <c r="C368" s="157"/>
      <c r="D368" s="158" t="s">
        <v>449</v>
      </c>
      <c r="E368" s="230">
        <f>SUM(E369:E370)</f>
        <v>24000</v>
      </c>
      <c r="F368" s="230">
        <f aca="true" t="shared" si="57" ref="F368:L368">SUM(F369:F370)</f>
        <v>24000</v>
      </c>
      <c r="G368" s="159">
        <f t="shared" si="57"/>
        <v>0</v>
      </c>
      <c r="H368" s="159">
        <f t="shared" si="57"/>
        <v>0</v>
      </c>
      <c r="I368" s="159">
        <f t="shared" si="57"/>
        <v>0</v>
      </c>
      <c r="J368" s="159">
        <f t="shared" si="57"/>
        <v>0</v>
      </c>
      <c r="K368" s="159">
        <f t="shared" si="57"/>
        <v>0</v>
      </c>
      <c r="L368" s="159">
        <f t="shared" si="57"/>
        <v>0</v>
      </c>
    </row>
    <row r="369" spans="1:12" s="69" customFormat="1" ht="25.5">
      <c r="A369" s="157"/>
      <c r="B369" s="157"/>
      <c r="C369" s="157" t="s">
        <v>419</v>
      </c>
      <c r="D369" s="158" t="s">
        <v>498</v>
      </c>
      <c r="E369" s="230">
        <v>24000</v>
      </c>
      <c r="F369" s="230">
        <v>24000</v>
      </c>
      <c r="G369" s="158"/>
      <c r="H369" s="158"/>
      <c r="I369" s="158"/>
      <c r="J369" s="158"/>
      <c r="K369" s="158"/>
      <c r="L369" s="158"/>
    </row>
    <row r="370" spans="1:12" s="69" customFormat="1" ht="25.5" hidden="1">
      <c r="A370" s="157"/>
      <c r="B370" s="157"/>
      <c r="C370" s="157" t="s">
        <v>420</v>
      </c>
      <c r="D370" s="158" t="s">
        <v>450</v>
      </c>
      <c r="E370" s="230">
        <v>0</v>
      </c>
      <c r="F370" s="230"/>
      <c r="G370" s="158"/>
      <c r="H370" s="158"/>
      <c r="I370" s="158"/>
      <c r="J370" s="158"/>
      <c r="K370" s="158"/>
      <c r="L370" s="158"/>
    </row>
    <row r="371" spans="1:12" s="69" customFormat="1" ht="25.5">
      <c r="A371" s="157"/>
      <c r="B371" s="157" t="s">
        <v>417</v>
      </c>
      <c r="C371" s="157"/>
      <c r="D371" s="158" t="s">
        <v>448</v>
      </c>
      <c r="E371" s="230">
        <f>SUM(E372:E373)</f>
        <v>1335</v>
      </c>
      <c r="F371" s="230">
        <f aca="true" t="shared" si="58" ref="F371:L371">SUM(F372:F373)</f>
        <v>1335</v>
      </c>
      <c r="G371" s="159">
        <f t="shared" si="58"/>
        <v>0</v>
      </c>
      <c r="H371" s="159">
        <f t="shared" si="58"/>
        <v>0</v>
      </c>
      <c r="I371" s="159">
        <f t="shared" si="58"/>
        <v>0</v>
      </c>
      <c r="J371" s="159">
        <f t="shared" si="58"/>
        <v>0</v>
      </c>
      <c r="K371" s="159">
        <f t="shared" si="58"/>
        <v>0</v>
      </c>
      <c r="L371" s="159">
        <f t="shared" si="58"/>
        <v>0</v>
      </c>
    </row>
    <row r="372" spans="1:12" s="69" customFormat="1" ht="25.5">
      <c r="A372" s="157"/>
      <c r="B372" s="157"/>
      <c r="C372" s="157" t="s">
        <v>353</v>
      </c>
      <c r="D372" s="158" t="s">
        <v>354</v>
      </c>
      <c r="E372" s="230">
        <v>1335</v>
      </c>
      <c r="F372" s="230">
        <v>1335</v>
      </c>
      <c r="G372" s="158"/>
      <c r="H372" s="158"/>
      <c r="I372" s="158"/>
      <c r="J372" s="158"/>
      <c r="K372" s="158"/>
      <c r="L372" s="158"/>
    </row>
    <row r="373" spans="1:12" s="69" customFormat="1" ht="25.5" hidden="1">
      <c r="A373" s="157"/>
      <c r="B373" s="157"/>
      <c r="C373" s="157" t="s">
        <v>366</v>
      </c>
      <c r="D373" s="158" t="s">
        <v>460</v>
      </c>
      <c r="E373" s="230">
        <v>0</v>
      </c>
      <c r="F373" s="230"/>
      <c r="G373" s="158"/>
      <c r="H373" s="158"/>
      <c r="I373" s="158"/>
      <c r="J373" s="158"/>
      <c r="K373" s="158"/>
      <c r="L373" s="158"/>
    </row>
    <row r="374" spans="1:12" s="69" customFormat="1" ht="25.5">
      <c r="A374" s="160" t="s">
        <v>421</v>
      </c>
      <c r="B374" s="160"/>
      <c r="C374" s="160"/>
      <c r="D374" s="161" t="s">
        <v>422</v>
      </c>
      <c r="E374" s="231">
        <f>E386+E388+E390+E394+E396+E375</f>
        <v>757950</v>
      </c>
      <c r="F374" s="231">
        <f>F386+F388+F390+F394+F396+F375</f>
        <v>757950</v>
      </c>
      <c r="G374" s="231">
        <f aca="true" t="shared" si="59" ref="G374:L374">G386+G388+G390+G394+G396+G375</f>
        <v>0</v>
      </c>
      <c r="H374" s="231">
        <f t="shared" si="59"/>
        <v>0</v>
      </c>
      <c r="I374" s="231">
        <f t="shared" si="59"/>
        <v>80060</v>
      </c>
      <c r="J374" s="231">
        <f t="shared" si="59"/>
        <v>0</v>
      </c>
      <c r="K374" s="231">
        <f t="shared" si="59"/>
        <v>0</v>
      </c>
      <c r="L374" s="231">
        <f t="shared" si="59"/>
        <v>0</v>
      </c>
    </row>
    <row r="375" spans="1:12" s="69" customFormat="1" ht="12.75">
      <c r="A375" s="160"/>
      <c r="B375" s="157" t="s">
        <v>630</v>
      </c>
      <c r="C375" s="157"/>
      <c r="D375" s="158" t="s">
        <v>631</v>
      </c>
      <c r="E375" s="230">
        <f aca="true" t="shared" si="60" ref="E375:K375">SUM(E377:E385)</f>
        <v>297600</v>
      </c>
      <c r="F375" s="230">
        <f t="shared" si="60"/>
        <v>297600</v>
      </c>
      <c r="G375" s="230">
        <f t="shared" si="60"/>
        <v>0</v>
      </c>
      <c r="H375" s="230">
        <f t="shared" si="60"/>
        <v>0</v>
      </c>
      <c r="I375" s="230">
        <f t="shared" si="60"/>
        <v>0</v>
      </c>
      <c r="J375" s="230">
        <f t="shared" si="60"/>
        <v>0</v>
      </c>
      <c r="K375" s="230">
        <f t="shared" si="60"/>
        <v>0</v>
      </c>
      <c r="L375" s="230">
        <f>SUM(L377:L385)</f>
        <v>0</v>
      </c>
    </row>
    <row r="376" spans="1:12" s="69" customFormat="1" ht="12.75" hidden="1">
      <c r="A376" s="160"/>
      <c r="B376" s="157"/>
      <c r="C376" s="157"/>
      <c r="D376" s="158"/>
      <c r="E376" s="231"/>
      <c r="F376" s="231"/>
      <c r="G376" s="162"/>
      <c r="H376" s="162"/>
      <c r="I376" s="162"/>
      <c r="J376" s="162"/>
      <c r="K376" s="162"/>
      <c r="L376" s="162"/>
    </row>
    <row r="377" spans="1:12" s="69" customFormat="1" ht="25.5" hidden="1">
      <c r="A377" s="160"/>
      <c r="B377" s="157"/>
      <c r="C377" s="157" t="s">
        <v>362</v>
      </c>
      <c r="D377" s="158" t="s">
        <v>456</v>
      </c>
      <c r="E377" s="230">
        <v>0</v>
      </c>
      <c r="F377" s="230">
        <v>0</v>
      </c>
      <c r="G377" s="159">
        <v>0</v>
      </c>
      <c r="H377" s="162"/>
      <c r="I377" s="162"/>
      <c r="J377" s="162"/>
      <c r="K377" s="162"/>
      <c r="L377" s="162"/>
    </row>
    <row r="378" spans="1:12" s="69" customFormat="1" ht="25.5" hidden="1">
      <c r="A378" s="160"/>
      <c r="B378" s="157"/>
      <c r="C378" s="157" t="s">
        <v>363</v>
      </c>
      <c r="D378" s="158" t="s">
        <v>457</v>
      </c>
      <c r="E378" s="230">
        <v>0</v>
      </c>
      <c r="F378" s="230">
        <v>0</v>
      </c>
      <c r="G378" s="159">
        <v>0</v>
      </c>
      <c r="H378" s="162"/>
      <c r="I378" s="162"/>
      <c r="J378" s="162"/>
      <c r="K378" s="162"/>
      <c r="L378" s="162"/>
    </row>
    <row r="379" spans="1:12" s="69" customFormat="1" ht="25.5" hidden="1">
      <c r="A379" s="160"/>
      <c r="B379" s="157"/>
      <c r="C379" s="157" t="s">
        <v>364</v>
      </c>
      <c r="D379" s="158" t="s">
        <v>458</v>
      </c>
      <c r="E379" s="230">
        <v>0</v>
      </c>
      <c r="F379" s="230">
        <v>0</v>
      </c>
      <c r="G379" s="159"/>
      <c r="H379" s="159">
        <v>0</v>
      </c>
      <c r="I379" s="162"/>
      <c r="J379" s="162"/>
      <c r="K379" s="162"/>
      <c r="L379" s="162"/>
    </row>
    <row r="380" spans="1:12" s="69" customFormat="1" ht="25.5" hidden="1">
      <c r="A380" s="160"/>
      <c r="B380" s="157"/>
      <c r="C380" s="157" t="s">
        <v>365</v>
      </c>
      <c r="D380" s="158" t="s">
        <v>459</v>
      </c>
      <c r="E380" s="230">
        <v>0</v>
      </c>
      <c r="F380" s="230">
        <v>0</v>
      </c>
      <c r="G380" s="162"/>
      <c r="H380" s="159">
        <v>0</v>
      </c>
      <c r="I380" s="162"/>
      <c r="J380" s="162"/>
      <c r="K380" s="162"/>
      <c r="L380" s="162"/>
    </row>
    <row r="381" spans="1:12" s="69" customFormat="1" ht="25.5" hidden="1">
      <c r="A381" s="160"/>
      <c r="B381" s="157"/>
      <c r="C381" s="157" t="s">
        <v>352</v>
      </c>
      <c r="D381" s="158" t="s">
        <v>438</v>
      </c>
      <c r="E381" s="230">
        <v>0</v>
      </c>
      <c r="F381" s="230">
        <v>0</v>
      </c>
      <c r="G381" s="162"/>
      <c r="H381" s="162"/>
      <c r="I381" s="162"/>
      <c r="J381" s="162"/>
      <c r="K381" s="162"/>
      <c r="L381" s="162"/>
    </row>
    <row r="382" spans="1:12" s="69" customFormat="1" ht="25.5">
      <c r="A382" s="160"/>
      <c r="B382" s="157"/>
      <c r="C382" s="157" t="s">
        <v>353</v>
      </c>
      <c r="D382" s="158" t="s">
        <v>354</v>
      </c>
      <c r="E382" s="230">
        <v>297600</v>
      </c>
      <c r="F382" s="230">
        <v>297600</v>
      </c>
      <c r="G382" s="162"/>
      <c r="H382" s="162"/>
      <c r="I382" s="162"/>
      <c r="J382" s="162"/>
      <c r="K382" s="162"/>
      <c r="L382" s="162"/>
    </row>
    <row r="383" spans="1:12" s="69" customFormat="1" ht="25.5" hidden="1">
      <c r="A383" s="160"/>
      <c r="B383" s="160"/>
      <c r="C383" s="157" t="s">
        <v>367</v>
      </c>
      <c r="D383" s="158" t="s">
        <v>686</v>
      </c>
      <c r="E383" s="230">
        <v>0</v>
      </c>
      <c r="F383" s="230">
        <v>0</v>
      </c>
      <c r="G383" s="162"/>
      <c r="H383" s="162"/>
      <c r="I383" s="162"/>
      <c r="J383" s="162"/>
      <c r="K383" s="162"/>
      <c r="L383" s="162"/>
    </row>
    <row r="384" spans="1:12" s="69" customFormat="1" ht="25.5" hidden="1">
      <c r="A384" s="160"/>
      <c r="B384" s="160"/>
      <c r="C384" s="157" t="s">
        <v>383</v>
      </c>
      <c r="D384" s="158" t="s">
        <v>485</v>
      </c>
      <c r="E384" s="230">
        <v>0</v>
      </c>
      <c r="F384" s="230">
        <v>0</v>
      </c>
      <c r="G384" s="162"/>
      <c r="H384" s="162"/>
      <c r="I384" s="162"/>
      <c r="J384" s="162"/>
      <c r="K384" s="162"/>
      <c r="L384" s="162"/>
    </row>
    <row r="385" spans="1:12" s="69" customFormat="1" ht="25.5" hidden="1">
      <c r="A385" s="160"/>
      <c r="B385" s="160"/>
      <c r="C385" s="157" t="s">
        <v>386</v>
      </c>
      <c r="D385" s="158" t="s">
        <v>687</v>
      </c>
      <c r="E385" s="230">
        <v>0</v>
      </c>
      <c r="F385" s="230">
        <v>0</v>
      </c>
      <c r="G385" s="162"/>
      <c r="H385" s="162"/>
      <c r="I385" s="162"/>
      <c r="J385" s="162"/>
      <c r="K385" s="162"/>
      <c r="L385" s="159">
        <v>0</v>
      </c>
    </row>
    <row r="386" spans="1:12" s="69" customFormat="1" ht="12.75">
      <c r="A386" s="157"/>
      <c r="B386" s="157" t="s">
        <v>423</v>
      </c>
      <c r="C386" s="157"/>
      <c r="D386" s="158" t="s">
        <v>447</v>
      </c>
      <c r="E386" s="230">
        <f>SUM(E387)</f>
        <v>51237</v>
      </c>
      <c r="F386" s="230">
        <f aca="true" t="shared" si="61" ref="F386:L386">SUM(F387)</f>
        <v>51237</v>
      </c>
      <c r="G386" s="159">
        <f t="shared" si="61"/>
        <v>0</v>
      </c>
      <c r="H386" s="159">
        <f t="shared" si="61"/>
        <v>0</v>
      </c>
      <c r="I386" s="159">
        <f t="shared" si="61"/>
        <v>0</v>
      </c>
      <c r="J386" s="159">
        <f t="shared" si="61"/>
        <v>0</v>
      </c>
      <c r="K386" s="159">
        <f t="shared" si="61"/>
        <v>0</v>
      </c>
      <c r="L386" s="159">
        <f t="shared" si="61"/>
        <v>0</v>
      </c>
    </row>
    <row r="387" spans="1:12" s="69" customFormat="1" ht="25.5">
      <c r="A387" s="157"/>
      <c r="B387" s="157"/>
      <c r="C387" s="157" t="s">
        <v>353</v>
      </c>
      <c r="D387" s="158" t="s">
        <v>354</v>
      </c>
      <c r="E387" s="230">
        <v>51237</v>
      </c>
      <c r="F387" s="230">
        <v>51237</v>
      </c>
      <c r="G387" s="158"/>
      <c r="H387" s="158"/>
      <c r="I387" s="158"/>
      <c r="J387" s="158"/>
      <c r="K387" s="158"/>
      <c r="L387" s="158"/>
    </row>
    <row r="388" spans="1:12" s="69" customFormat="1" ht="25.5">
      <c r="A388" s="157"/>
      <c r="B388" s="157" t="s">
        <v>424</v>
      </c>
      <c r="C388" s="157"/>
      <c r="D388" s="158" t="s">
        <v>446</v>
      </c>
      <c r="E388" s="230">
        <f>SUM(E389)</f>
        <v>11453</v>
      </c>
      <c r="F388" s="230">
        <f aca="true" t="shared" si="62" ref="F388:L388">SUM(F389)</f>
        <v>11453</v>
      </c>
      <c r="G388" s="159">
        <f t="shared" si="62"/>
        <v>0</v>
      </c>
      <c r="H388" s="159">
        <f t="shared" si="62"/>
        <v>0</v>
      </c>
      <c r="I388" s="159">
        <f t="shared" si="62"/>
        <v>0</v>
      </c>
      <c r="J388" s="159">
        <f t="shared" si="62"/>
        <v>0</v>
      </c>
      <c r="K388" s="159">
        <f t="shared" si="62"/>
        <v>0</v>
      </c>
      <c r="L388" s="159">
        <f t="shared" si="62"/>
        <v>0</v>
      </c>
    </row>
    <row r="389" spans="1:12" s="69" customFormat="1" ht="25.5">
      <c r="A389" s="157"/>
      <c r="B389" s="157"/>
      <c r="C389" s="157" t="s">
        <v>353</v>
      </c>
      <c r="D389" s="158" t="s">
        <v>354</v>
      </c>
      <c r="E389" s="230">
        <v>11453</v>
      </c>
      <c r="F389" s="230">
        <v>11453</v>
      </c>
      <c r="G389" s="158"/>
      <c r="H389" s="158"/>
      <c r="I389" s="158"/>
      <c r="J389" s="158"/>
      <c r="K389" s="158"/>
      <c r="L389" s="158"/>
    </row>
    <row r="390" spans="1:12" s="69" customFormat="1" ht="12.75">
      <c r="A390" s="157"/>
      <c r="B390" s="157" t="s">
        <v>425</v>
      </c>
      <c r="C390" s="157"/>
      <c r="D390" s="158" t="s">
        <v>445</v>
      </c>
      <c r="E390" s="230">
        <f>SUM(E391:E393)</f>
        <v>275600</v>
      </c>
      <c r="F390" s="230">
        <f aca="true" t="shared" si="63" ref="F390:L390">SUM(F391:F393)</f>
        <v>275600</v>
      </c>
      <c r="G390" s="159">
        <f t="shared" si="63"/>
        <v>0</v>
      </c>
      <c r="H390" s="159">
        <f t="shared" si="63"/>
        <v>0</v>
      </c>
      <c r="I390" s="159">
        <f t="shared" si="63"/>
        <v>0</v>
      </c>
      <c r="J390" s="159">
        <f t="shared" si="63"/>
        <v>0</v>
      </c>
      <c r="K390" s="159">
        <f t="shared" si="63"/>
        <v>0</v>
      </c>
      <c r="L390" s="159">
        <f t="shared" si="63"/>
        <v>0</v>
      </c>
    </row>
    <row r="391" spans="1:12" s="69" customFormat="1" ht="25.5">
      <c r="A391" s="157"/>
      <c r="B391" s="157"/>
      <c r="C391" s="157" t="s">
        <v>352</v>
      </c>
      <c r="D391" s="158" t="s">
        <v>689</v>
      </c>
      <c r="E391" s="230">
        <v>4600</v>
      </c>
      <c r="F391" s="230">
        <v>4600</v>
      </c>
      <c r="G391" s="158"/>
      <c r="H391" s="158"/>
      <c r="I391" s="158"/>
      <c r="J391" s="158"/>
      <c r="K391" s="158"/>
      <c r="L391" s="158"/>
    </row>
    <row r="392" spans="1:12" s="69" customFormat="1" ht="25.5">
      <c r="A392" s="157"/>
      <c r="B392" s="157"/>
      <c r="C392" s="157" t="s">
        <v>360</v>
      </c>
      <c r="D392" s="158" t="s">
        <v>441</v>
      </c>
      <c r="E392" s="230">
        <v>198000</v>
      </c>
      <c r="F392" s="230">
        <v>198000</v>
      </c>
      <c r="G392" s="158"/>
      <c r="H392" s="158"/>
      <c r="I392" s="158"/>
      <c r="J392" s="158"/>
      <c r="K392" s="158"/>
      <c r="L392" s="158"/>
    </row>
    <row r="393" spans="1:12" s="69" customFormat="1" ht="25.5">
      <c r="A393" s="157"/>
      <c r="B393" s="157"/>
      <c r="C393" s="157" t="s">
        <v>353</v>
      </c>
      <c r="D393" s="158" t="s">
        <v>354</v>
      </c>
      <c r="E393" s="230">
        <v>73000</v>
      </c>
      <c r="F393" s="230">
        <v>73000</v>
      </c>
      <c r="G393" s="158"/>
      <c r="H393" s="158"/>
      <c r="I393" s="158"/>
      <c r="J393" s="158"/>
      <c r="K393" s="158"/>
      <c r="L393" s="158"/>
    </row>
    <row r="394" spans="1:12" s="69" customFormat="1" ht="12.75">
      <c r="A394" s="157"/>
      <c r="B394" s="157" t="s">
        <v>426</v>
      </c>
      <c r="C394" s="157"/>
      <c r="D394" s="158" t="s">
        <v>444</v>
      </c>
      <c r="E394" s="230">
        <f>SUM(E395)</f>
        <v>80060</v>
      </c>
      <c r="F394" s="230">
        <f aca="true" t="shared" si="64" ref="F394:L394">SUM(F395)</f>
        <v>80060</v>
      </c>
      <c r="G394" s="159">
        <f t="shared" si="64"/>
        <v>0</v>
      </c>
      <c r="H394" s="159">
        <f t="shared" si="64"/>
        <v>0</v>
      </c>
      <c r="I394" s="159">
        <f t="shared" si="64"/>
        <v>80060</v>
      </c>
      <c r="J394" s="159">
        <f t="shared" si="64"/>
        <v>0</v>
      </c>
      <c r="K394" s="159">
        <f t="shared" si="64"/>
        <v>0</v>
      </c>
      <c r="L394" s="159">
        <f t="shared" si="64"/>
        <v>0</v>
      </c>
    </row>
    <row r="395" spans="1:12" s="69" customFormat="1" ht="25.5">
      <c r="A395" s="157"/>
      <c r="B395" s="157"/>
      <c r="C395" s="157" t="s">
        <v>427</v>
      </c>
      <c r="D395" s="158" t="s">
        <v>504</v>
      </c>
      <c r="E395" s="230">
        <v>80060</v>
      </c>
      <c r="F395" s="230">
        <v>80060</v>
      </c>
      <c r="G395" s="158"/>
      <c r="H395" s="158"/>
      <c r="I395" s="159">
        <v>80060</v>
      </c>
      <c r="J395" s="158"/>
      <c r="K395" s="158"/>
      <c r="L395" s="158"/>
    </row>
    <row r="396" spans="1:12" s="69" customFormat="1" ht="12.75">
      <c r="A396" s="157"/>
      <c r="B396" s="157" t="s">
        <v>428</v>
      </c>
      <c r="C396" s="157"/>
      <c r="D396" s="158" t="s">
        <v>235</v>
      </c>
      <c r="E396" s="230">
        <f>SUM(E397:E400)</f>
        <v>42000</v>
      </c>
      <c r="F396" s="230">
        <f aca="true" t="shared" si="65" ref="F396:L396">SUM(F397:F400)</f>
        <v>42000</v>
      </c>
      <c r="G396" s="159">
        <f t="shared" si="65"/>
        <v>0</v>
      </c>
      <c r="H396" s="159">
        <f t="shared" si="65"/>
        <v>0</v>
      </c>
      <c r="I396" s="159">
        <f t="shared" si="65"/>
        <v>0</v>
      </c>
      <c r="J396" s="159">
        <f t="shared" si="65"/>
        <v>0</v>
      </c>
      <c r="K396" s="159">
        <f t="shared" si="65"/>
        <v>0</v>
      </c>
      <c r="L396" s="159">
        <f t="shared" si="65"/>
        <v>0</v>
      </c>
    </row>
    <row r="397" spans="1:12" s="69" customFormat="1" ht="25.5">
      <c r="A397" s="157"/>
      <c r="B397" s="157"/>
      <c r="C397" s="157" t="s">
        <v>352</v>
      </c>
      <c r="D397" s="158" t="s">
        <v>438</v>
      </c>
      <c r="E397" s="230">
        <v>2000</v>
      </c>
      <c r="F397" s="230">
        <v>2000</v>
      </c>
      <c r="G397" s="158"/>
      <c r="H397" s="158"/>
      <c r="I397" s="158"/>
      <c r="J397" s="158"/>
      <c r="K397" s="158"/>
      <c r="L397" s="158"/>
    </row>
    <row r="398" spans="1:12" s="69" customFormat="1" ht="25.5">
      <c r="A398" s="157"/>
      <c r="B398" s="157"/>
      <c r="C398" s="157" t="s">
        <v>353</v>
      </c>
      <c r="D398" s="158" t="s">
        <v>354</v>
      </c>
      <c r="E398" s="230">
        <v>27000</v>
      </c>
      <c r="F398" s="230">
        <v>27000</v>
      </c>
      <c r="G398" s="158"/>
      <c r="H398" s="158"/>
      <c r="I398" s="158"/>
      <c r="J398" s="158"/>
      <c r="K398" s="158"/>
      <c r="L398" s="158"/>
    </row>
    <row r="399" spans="1:12" s="69" customFormat="1" ht="25.5">
      <c r="A399" s="157"/>
      <c r="B399" s="157"/>
      <c r="C399" s="157" t="s">
        <v>696</v>
      </c>
      <c r="D399" s="158" t="s">
        <v>287</v>
      </c>
      <c r="E399" s="230">
        <v>3000</v>
      </c>
      <c r="F399" s="230">
        <v>3000</v>
      </c>
      <c r="G399" s="158"/>
      <c r="H399" s="158"/>
      <c r="I399" s="158"/>
      <c r="J399" s="158"/>
      <c r="K399" s="158"/>
      <c r="L399" s="158"/>
    </row>
    <row r="400" spans="1:12" s="69" customFormat="1" ht="25.5">
      <c r="A400" s="157"/>
      <c r="B400" s="157"/>
      <c r="C400" s="157" t="s">
        <v>353</v>
      </c>
      <c r="D400" s="158" t="s">
        <v>694</v>
      </c>
      <c r="E400" s="230">
        <v>10000</v>
      </c>
      <c r="F400" s="230">
        <v>10000</v>
      </c>
      <c r="G400" s="158"/>
      <c r="H400" s="158"/>
      <c r="I400" s="158"/>
      <c r="J400" s="158"/>
      <c r="K400" s="158"/>
      <c r="L400" s="158"/>
    </row>
    <row r="401" spans="1:12" s="69" customFormat="1" ht="25.5">
      <c r="A401" s="160" t="s">
        <v>429</v>
      </c>
      <c r="B401" s="160"/>
      <c r="C401" s="160"/>
      <c r="D401" s="161" t="s">
        <v>430</v>
      </c>
      <c r="E401" s="231">
        <f aca="true" t="shared" si="66" ref="E401:L401">E402+E414</f>
        <v>881141</v>
      </c>
      <c r="F401" s="231">
        <f t="shared" si="66"/>
        <v>371141</v>
      </c>
      <c r="G401" s="162">
        <f t="shared" si="66"/>
        <v>0</v>
      </c>
      <c r="H401" s="162">
        <f t="shared" si="66"/>
        <v>0</v>
      </c>
      <c r="I401" s="162">
        <f t="shared" si="66"/>
        <v>314000</v>
      </c>
      <c r="J401" s="159">
        <f t="shared" si="66"/>
        <v>0</v>
      </c>
      <c r="K401" s="159">
        <f t="shared" si="66"/>
        <v>0</v>
      </c>
      <c r="L401" s="159">
        <f t="shared" si="66"/>
        <v>510000</v>
      </c>
    </row>
    <row r="402" spans="1:12" s="69" customFormat="1" ht="25.5">
      <c r="A402" s="157"/>
      <c r="B402" s="157" t="s">
        <v>431</v>
      </c>
      <c r="C402" s="157"/>
      <c r="D402" s="158" t="s">
        <v>443</v>
      </c>
      <c r="E402" s="230">
        <f>SUM(E403:E413)</f>
        <v>760741</v>
      </c>
      <c r="F402" s="230">
        <f>SUM(F403:F410)</f>
        <v>250741.00000000003</v>
      </c>
      <c r="G402" s="159">
        <f>SUM(G403:G407)</f>
        <v>0</v>
      </c>
      <c r="H402" s="159">
        <f>SUM(H403:H407)</f>
        <v>0</v>
      </c>
      <c r="I402" s="159">
        <f>SUM(I403:I407)</f>
        <v>193600</v>
      </c>
      <c r="J402" s="159">
        <f>SUM(J403:J407)</f>
        <v>0</v>
      </c>
      <c r="K402" s="159">
        <f>SUM(K403:K407)</f>
        <v>0</v>
      </c>
      <c r="L402" s="159">
        <f>SUM(L403:L413)</f>
        <v>510000</v>
      </c>
    </row>
    <row r="403" spans="1:12" s="69" customFormat="1" ht="25.5">
      <c r="A403" s="157"/>
      <c r="B403" s="157"/>
      <c r="C403" s="157" t="s">
        <v>432</v>
      </c>
      <c r="D403" s="158" t="s">
        <v>442</v>
      </c>
      <c r="E403" s="230">
        <v>193600</v>
      </c>
      <c r="F403" s="230">
        <v>193600</v>
      </c>
      <c r="G403" s="158"/>
      <c r="H403" s="158"/>
      <c r="I403" s="159">
        <v>193600</v>
      </c>
      <c r="J403" s="158"/>
      <c r="K403" s="158"/>
      <c r="L403" s="158"/>
    </row>
    <row r="404" spans="1:12" s="69" customFormat="1" ht="25.5">
      <c r="A404" s="157"/>
      <c r="B404" s="157"/>
      <c r="C404" s="157" t="s">
        <v>352</v>
      </c>
      <c r="D404" s="158" t="s">
        <v>438</v>
      </c>
      <c r="E404" s="230">
        <v>5469.1</v>
      </c>
      <c r="F404" s="230">
        <v>5469.1</v>
      </c>
      <c r="G404" s="158"/>
      <c r="H404" s="158"/>
      <c r="I404" s="159"/>
      <c r="J404" s="158"/>
      <c r="K404" s="158"/>
      <c r="L404" s="158"/>
    </row>
    <row r="405" spans="1:12" s="69" customFormat="1" ht="25.5">
      <c r="A405" s="157"/>
      <c r="B405" s="157"/>
      <c r="C405" s="157" t="s">
        <v>353</v>
      </c>
      <c r="D405" s="158" t="s">
        <v>354</v>
      </c>
      <c r="E405" s="230">
        <v>3000</v>
      </c>
      <c r="F405" s="230">
        <v>3000</v>
      </c>
      <c r="G405" s="158"/>
      <c r="H405" s="158"/>
      <c r="I405" s="159"/>
      <c r="J405" s="158"/>
      <c r="K405" s="158"/>
      <c r="L405" s="158"/>
    </row>
    <row r="406" spans="1:12" s="69" customFormat="1" ht="25.5">
      <c r="A406" s="157"/>
      <c r="B406" s="157"/>
      <c r="C406" s="157" t="s">
        <v>353</v>
      </c>
      <c r="D406" s="158" t="s">
        <v>697</v>
      </c>
      <c r="E406" s="230">
        <v>6643.73</v>
      </c>
      <c r="F406" s="230">
        <v>6643.73</v>
      </c>
      <c r="G406" s="158"/>
      <c r="H406" s="158"/>
      <c r="I406" s="159"/>
      <c r="J406" s="158"/>
      <c r="K406" s="158"/>
      <c r="L406" s="158"/>
    </row>
    <row r="407" spans="1:12" s="69" customFormat="1" ht="25.5">
      <c r="A407" s="157"/>
      <c r="B407" s="157"/>
      <c r="C407" s="157" t="s">
        <v>360</v>
      </c>
      <c r="D407" s="158" t="s">
        <v>441</v>
      </c>
      <c r="E407" s="230">
        <v>5500</v>
      </c>
      <c r="F407" s="230">
        <v>5500</v>
      </c>
      <c r="G407" s="158"/>
      <c r="H407" s="158"/>
      <c r="I407" s="158"/>
      <c r="J407" s="158"/>
      <c r="K407" s="158"/>
      <c r="L407" s="158"/>
    </row>
    <row r="408" spans="1:12" s="69" customFormat="1" ht="25.5">
      <c r="A408" s="157"/>
      <c r="B408" s="157"/>
      <c r="C408" s="157" t="s">
        <v>357</v>
      </c>
      <c r="D408" s="158" t="s">
        <v>454</v>
      </c>
      <c r="E408" s="230">
        <v>20000</v>
      </c>
      <c r="F408" s="230">
        <v>20000</v>
      </c>
      <c r="G408" s="158"/>
      <c r="H408" s="158"/>
      <c r="I408" s="158"/>
      <c r="J408" s="158"/>
      <c r="K408" s="158"/>
      <c r="L408" s="158"/>
    </row>
    <row r="409" spans="1:12" s="69" customFormat="1" ht="25.5">
      <c r="A409" s="157"/>
      <c r="B409" s="157"/>
      <c r="C409" s="157" t="s">
        <v>357</v>
      </c>
      <c r="D409" s="158" t="s">
        <v>695</v>
      </c>
      <c r="E409" s="230">
        <v>16028.17</v>
      </c>
      <c r="F409" s="230">
        <v>16028.17</v>
      </c>
      <c r="G409" s="158"/>
      <c r="H409" s="158"/>
      <c r="I409" s="158"/>
      <c r="J409" s="158"/>
      <c r="K409" s="158"/>
      <c r="L409" s="158"/>
    </row>
    <row r="410" spans="1:12" s="69" customFormat="1" ht="25.5">
      <c r="A410" s="157"/>
      <c r="B410" s="157"/>
      <c r="C410" s="157" t="s">
        <v>378</v>
      </c>
      <c r="D410" s="158" t="s">
        <v>439</v>
      </c>
      <c r="E410" s="230">
        <v>500</v>
      </c>
      <c r="F410" s="230">
        <v>500</v>
      </c>
      <c r="G410" s="158"/>
      <c r="H410" s="158"/>
      <c r="I410" s="158"/>
      <c r="J410" s="158"/>
      <c r="K410" s="158"/>
      <c r="L410" s="158"/>
    </row>
    <row r="411" spans="1:12" s="69" customFormat="1" ht="25.5">
      <c r="A411" s="157"/>
      <c r="B411" s="157"/>
      <c r="C411" s="157" t="s">
        <v>551</v>
      </c>
      <c r="D411" s="158" t="s">
        <v>440</v>
      </c>
      <c r="E411" s="230">
        <v>277759</v>
      </c>
      <c r="F411" s="230"/>
      <c r="G411" s="158"/>
      <c r="H411" s="158"/>
      <c r="I411" s="158"/>
      <c r="J411" s="158"/>
      <c r="K411" s="158"/>
      <c r="L411" s="159">
        <v>277759</v>
      </c>
    </row>
    <row r="412" spans="1:12" s="69" customFormat="1" ht="25.5">
      <c r="A412" s="157"/>
      <c r="B412" s="157"/>
      <c r="C412" s="157" t="s">
        <v>552</v>
      </c>
      <c r="D412" s="158" t="s">
        <v>440</v>
      </c>
      <c r="E412" s="230">
        <v>232241</v>
      </c>
      <c r="F412" s="230"/>
      <c r="G412" s="158"/>
      <c r="H412" s="158"/>
      <c r="I412" s="158"/>
      <c r="J412" s="158"/>
      <c r="K412" s="158"/>
      <c r="L412" s="159">
        <v>232241</v>
      </c>
    </row>
    <row r="413" spans="1:12" s="69" customFormat="1" ht="76.5" hidden="1">
      <c r="A413" s="157"/>
      <c r="B413" s="157"/>
      <c r="C413" s="157" t="s">
        <v>553</v>
      </c>
      <c r="D413" s="158" t="s">
        <v>533</v>
      </c>
      <c r="E413" s="230">
        <v>0</v>
      </c>
      <c r="F413" s="230"/>
      <c r="G413" s="158"/>
      <c r="H413" s="158"/>
      <c r="I413" s="158"/>
      <c r="J413" s="158"/>
      <c r="K413" s="158"/>
      <c r="L413" s="159">
        <v>0</v>
      </c>
    </row>
    <row r="414" spans="1:12" s="69" customFormat="1" ht="12.75">
      <c r="A414" s="157"/>
      <c r="B414" s="157" t="s">
        <v>433</v>
      </c>
      <c r="C414" s="157"/>
      <c r="D414" s="158" t="s">
        <v>521</v>
      </c>
      <c r="E414" s="230">
        <f>SUM(E415:E416)</f>
        <v>120400</v>
      </c>
      <c r="F414" s="230">
        <f aca="true" t="shared" si="67" ref="F414:L414">SUM(F415:F416)</f>
        <v>120400</v>
      </c>
      <c r="G414" s="159">
        <f t="shared" si="67"/>
        <v>0</v>
      </c>
      <c r="H414" s="159">
        <f t="shared" si="67"/>
        <v>0</v>
      </c>
      <c r="I414" s="159">
        <f t="shared" si="67"/>
        <v>120400</v>
      </c>
      <c r="J414" s="159">
        <f t="shared" si="67"/>
        <v>0</v>
      </c>
      <c r="K414" s="159">
        <f t="shared" si="67"/>
        <v>0</v>
      </c>
      <c r="L414" s="159">
        <f t="shared" si="67"/>
        <v>0</v>
      </c>
    </row>
    <row r="415" spans="1:12" s="69" customFormat="1" ht="25.5">
      <c r="A415" s="157"/>
      <c r="B415" s="157"/>
      <c r="C415" s="157" t="s">
        <v>432</v>
      </c>
      <c r="D415" s="158" t="s">
        <v>442</v>
      </c>
      <c r="E415" s="230">
        <v>120400</v>
      </c>
      <c r="F415" s="230">
        <v>120400</v>
      </c>
      <c r="G415" s="158"/>
      <c r="H415" s="158"/>
      <c r="I415" s="159">
        <v>120400</v>
      </c>
      <c r="J415" s="158"/>
      <c r="K415" s="158"/>
      <c r="L415" s="158"/>
    </row>
    <row r="416" spans="1:12" s="69" customFormat="1" ht="25.5" hidden="1">
      <c r="A416" s="157"/>
      <c r="B416" s="157"/>
      <c r="C416" s="157" t="s">
        <v>360</v>
      </c>
      <c r="D416" s="158" t="s">
        <v>441</v>
      </c>
      <c r="E416" s="230">
        <v>0</v>
      </c>
      <c r="F416" s="230"/>
      <c r="G416" s="158"/>
      <c r="H416" s="158"/>
      <c r="I416" s="158"/>
      <c r="J416" s="158"/>
      <c r="K416" s="158"/>
      <c r="L416" s="158"/>
    </row>
    <row r="417" spans="1:12" s="69" customFormat="1" ht="38.25">
      <c r="A417" s="160" t="s">
        <v>667</v>
      </c>
      <c r="B417" s="160"/>
      <c r="C417" s="160"/>
      <c r="D417" s="161" t="s">
        <v>668</v>
      </c>
      <c r="E417" s="231">
        <f>E418</f>
        <v>7000</v>
      </c>
      <c r="F417" s="231">
        <f>F418</f>
        <v>7000</v>
      </c>
      <c r="G417" s="161"/>
      <c r="H417" s="161"/>
      <c r="I417" s="161"/>
      <c r="J417" s="161"/>
      <c r="K417" s="161"/>
      <c r="L417" s="161"/>
    </row>
    <row r="418" spans="1:12" s="69" customFormat="1" ht="12.75">
      <c r="A418" s="157"/>
      <c r="B418" s="157" t="s">
        <v>669</v>
      </c>
      <c r="C418" s="157"/>
      <c r="D418" s="158" t="s">
        <v>683</v>
      </c>
      <c r="E418" s="230">
        <f>E419</f>
        <v>7000</v>
      </c>
      <c r="F418" s="230">
        <f>F419</f>
        <v>7000</v>
      </c>
      <c r="G418" s="158"/>
      <c r="H418" s="158"/>
      <c r="I418" s="158"/>
      <c r="J418" s="158"/>
      <c r="K418" s="158"/>
      <c r="L418" s="158"/>
    </row>
    <row r="419" spans="1:12" s="69" customFormat="1" ht="25.5">
      <c r="A419" s="157"/>
      <c r="B419" s="157"/>
      <c r="C419" s="157" t="s">
        <v>353</v>
      </c>
      <c r="D419" s="158" t="s">
        <v>354</v>
      </c>
      <c r="E419" s="230">
        <v>7000</v>
      </c>
      <c r="F419" s="230">
        <v>7000</v>
      </c>
      <c r="G419" s="158"/>
      <c r="H419" s="158"/>
      <c r="I419" s="158"/>
      <c r="J419" s="158"/>
      <c r="K419" s="158"/>
      <c r="L419" s="158"/>
    </row>
    <row r="420" spans="1:12" s="69" customFormat="1" ht="12.75">
      <c r="A420" s="160" t="s">
        <v>434</v>
      </c>
      <c r="B420" s="160"/>
      <c r="C420" s="160"/>
      <c r="D420" s="161" t="s">
        <v>435</v>
      </c>
      <c r="E420" s="231">
        <f>E421</f>
        <v>48792.17999999999</v>
      </c>
      <c r="F420" s="231">
        <f aca="true" t="shared" si="68" ref="F420:L420">F421</f>
        <v>41436.619999999995</v>
      </c>
      <c r="G420" s="162">
        <f t="shared" si="68"/>
        <v>0</v>
      </c>
      <c r="H420" s="162">
        <f t="shared" si="68"/>
        <v>0</v>
      </c>
      <c r="I420" s="162">
        <f t="shared" si="68"/>
        <v>0</v>
      </c>
      <c r="J420" s="162">
        <f t="shared" si="68"/>
        <v>0</v>
      </c>
      <c r="K420" s="162">
        <f t="shared" si="68"/>
        <v>0</v>
      </c>
      <c r="L420" s="231">
        <f t="shared" si="68"/>
        <v>7355.56</v>
      </c>
    </row>
    <row r="421" spans="1:12" s="69" customFormat="1" ht="25.5">
      <c r="A421" s="157"/>
      <c r="B421" s="157" t="s">
        <v>436</v>
      </c>
      <c r="C421" s="157"/>
      <c r="D421" s="158" t="s">
        <v>505</v>
      </c>
      <c r="E421" s="230">
        <f>SUM(E422:E428)</f>
        <v>48792.17999999999</v>
      </c>
      <c r="F421" s="230">
        <f>SUM(F422:F428)</f>
        <v>41436.619999999995</v>
      </c>
      <c r="G421" s="159">
        <f aca="true" t="shared" si="69" ref="G421:L421">SUM(G422:G427)</f>
        <v>0</v>
      </c>
      <c r="H421" s="159">
        <f t="shared" si="69"/>
        <v>0</v>
      </c>
      <c r="I421" s="159">
        <f t="shared" si="69"/>
        <v>0</v>
      </c>
      <c r="J421" s="159">
        <f t="shared" si="69"/>
        <v>0</v>
      </c>
      <c r="K421" s="159">
        <f t="shared" si="69"/>
        <v>0</v>
      </c>
      <c r="L421" s="230">
        <f t="shared" si="69"/>
        <v>7355.56</v>
      </c>
    </row>
    <row r="422" spans="1:12" s="69" customFormat="1" ht="25.5">
      <c r="A422" s="157"/>
      <c r="B422" s="157"/>
      <c r="C422" s="157" t="s">
        <v>370</v>
      </c>
      <c r="D422" s="158" t="s">
        <v>437</v>
      </c>
      <c r="E422" s="230">
        <v>10000</v>
      </c>
      <c r="F422" s="230">
        <v>10000</v>
      </c>
      <c r="G422" s="158"/>
      <c r="H422" s="158"/>
      <c r="I422" s="158"/>
      <c r="J422" s="158"/>
      <c r="K422" s="158"/>
      <c r="L422" s="230"/>
    </row>
    <row r="423" spans="1:12" s="69" customFormat="1" ht="25.5">
      <c r="A423" s="157"/>
      <c r="B423" s="157"/>
      <c r="C423" s="157" t="s">
        <v>352</v>
      </c>
      <c r="D423" s="158" t="s">
        <v>438</v>
      </c>
      <c r="E423" s="230">
        <v>6881.28</v>
      </c>
      <c r="F423" s="230">
        <v>6881.28</v>
      </c>
      <c r="G423" s="158"/>
      <c r="H423" s="158"/>
      <c r="I423" s="158"/>
      <c r="J423" s="158"/>
      <c r="K423" s="158"/>
      <c r="L423" s="230"/>
    </row>
    <row r="424" spans="1:12" s="69" customFormat="1" ht="25.5">
      <c r="A424" s="157"/>
      <c r="B424" s="157"/>
      <c r="C424" s="157" t="s">
        <v>352</v>
      </c>
      <c r="D424" s="158" t="s">
        <v>701</v>
      </c>
      <c r="E424" s="230">
        <v>4055.34</v>
      </c>
      <c r="F424" s="230">
        <v>4055.34</v>
      </c>
      <c r="G424" s="158"/>
      <c r="H424" s="158"/>
      <c r="I424" s="158"/>
      <c r="J424" s="158"/>
      <c r="K424" s="158"/>
      <c r="L424" s="230"/>
    </row>
    <row r="425" spans="1:12" s="69" customFormat="1" ht="25.5">
      <c r="A425" s="157"/>
      <c r="B425" s="157"/>
      <c r="C425" s="157" t="s">
        <v>353</v>
      </c>
      <c r="D425" s="158" t="s">
        <v>354</v>
      </c>
      <c r="E425" s="230">
        <v>14000</v>
      </c>
      <c r="F425" s="230">
        <v>14000</v>
      </c>
      <c r="G425" s="158"/>
      <c r="H425" s="158"/>
      <c r="I425" s="158"/>
      <c r="J425" s="158"/>
      <c r="K425" s="158"/>
      <c r="L425" s="230"/>
    </row>
    <row r="426" spans="1:12" s="69" customFormat="1" ht="25.5">
      <c r="A426" s="157"/>
      <c r="B426" s="157"/>
      <c r="C426" s="157" t="s">
        <v>378</v>
      </c>
      <c r="D426" s="158" t="s">
        <v>439</v>
      </c>
      <c r="E426" s="230">
        <v>6500</v>
      </c>
      <c r="F426" s="230">
        <v>6500</v>
      </c>
      <c r="G426" s="158"/>
      <c r="H426" s="158"/>
      <c r="I426" s="158"/>
      <c r="J426" s="158"/>
      <c r="K426" s="158"/>
      <c r="L426" s="230"/>
    </row>
    <row r="427" spans="1:12" s="69" customFormat="1" ht="25.5">
      <c r="A427" s="157"/>
      <c r="B427" s="157"/>
      <c r="C427" s="157" t="s">
        <v>348</v>
      </c>
      <c r="D427" s="158" t="s">
        <v>698</v>
      </c>
      <c r="E427" s="230">
        <v>7355.56</v>
      </c>
      <c r="F427" s="230"/>
      <c r="G427" s="158"/>
      <c r="H427" s="158"/>
      <c r="I427" s="158"/>
      <c r="J427" s="158"/>
      <c r="K427" s="158"/>
      <c r="L427" s="230">
        <v>7355.56</v>
      </c>
    </row>
    <row r="428" spans="1:12" s="69" customFormat="1" ht="12.75" hidden="1">
      <c r="A428" s="157"/>
      <c r="B428" s="157"/>
      <c r="C428" s="157"/>
      <c r="D428" s="161"/>
      <c r="E428" s="230">
        <v>0</v>
      </c>
      <c r="F428" s="230">
        <v>0</v>
      </c>
      <c r="G428" s="158"/>
      <c r="H428" s="158"/>
      <c r="I428" s="158"/>
      <c r="J428" s="158"/>
      <c r="K428" s="158"/>
      <c r="L428" s="230"/>
    </row>
    <row r="429" spans="1:12" s="69" customFormat="1" ht="12.75">
      <c r="A429" s="72"/>
      <c r="B429" s="72"/>
      <c r="C429" s="72"/>
      <c r="D429" s="72"/>
      <c r="E429" s="234"/>
      <c r="F429" s="234"/>
      <c r="G429" s="72"/>
      <c r="H429" s="72"/>
      <c r="I429" s="72"/>
      <c r="J429" s="72"/>
      <c r="K429" s="72"/>
      <c r="L429" s="234"/>
    </row>
    <row r="430" spans="1:12" s="73" customFormat="1" ht="24.75" customHeight="1">
      <c r="A430" s="258" t="s">
        <v>115</v>
      </c>
      <c r="B430" s="259"/>
      <c r="C430" s="259"/>
      <c r="D430" s="260"/>
      <c r="E430" s="235">
        <f>E17+E32+E44+E59+E111+E117+E134+E137+E142+E281+E360+E374+E401+E420+E270+E30+E53+E114+E417+E348</f>
        <v>16523000</v>
      </c>
      <c r="F430" s="235">
        <f>F17+F32+F44+F59+F111+F117+F134+F137+F142+F281+F360+F374+F401+F420+F270+F30+F53+F417+F348+F114</f>
        <v>14938719.44</v>
      </c>
      <c r="G430" s="164">
        <f>G17+G32+G44+G59+G111+G117+G134+G137+G142+G281+G360+G374+G401+G420+G270+G54</f>
        <v>6547880</v>
      </c>
      <c r="H430" s="164">
        <f>H17+H32+H44+H59+H111+H117+H134+H137+H142+H281+H360+H374+H401+H420+H270+H54</f>
        <v>1305404</v>
      </c>
      <c r="I430" s="164">
        <f>I17+I32+I44+I59+I111+I117+I134+I137+I142+I281+I360+I374+I401+I420+I270+I54</f>
        <v>424060</v>
      </c>
      <c r="J430" s="164">
        <f>J17+J32+J44+J59+J111+J117+J134+J137+J142+J281+J360+J374+J401+J420+J270+J54</f>
        <v>400000</v>
      </c>
      <c r="K430" s="164">
        <f>K17+K32+K44+K59+K111+K117+K134+K137+K142+K281+K360+K374+K401+K420+K270+K54</f>
        <v>0</v>
      </c>
      <c r="L430" s="235">
        <f>L17+L32+L44+L59+L111+L117+L134+L137+L142+L281+L360+L374+L401+L420+L270+L54+L30</f>
        <v>1584280.56</v>
      </c>
    </row>
    <row r="432" ht="12.75">
      <c r="A432" s="97" t="s">
        <v>195</v>
      </c>
    </row>
    <row r="434" ht="12.75">
      <c r="D434" s="2" t="s">
        <v>555</v>
      </c>
    </row>
    <row r="435" spans="4:5" ht="12.75">
      <c r="D435" s="2" t="s">
        <v>600</v>
      </c>
      <c r="E435" s="242">
        <v>14938719.44</v>
      </c>
    </row>
    <row r="436" spans="4:5" ht="12.75">
      <c r="D436" s="2" t="s">
        <v>608</v>
      </c>
      <c r="E436" s="242">
        <v>7853284</v>
      </c>
    </row>
    <row r="437" spans="4:5" ht="12.75">
      <c r="D437" s="2" t="s">
        <v>607</v>
      </c>
      <c r="E437" s="242">
        <v>3550685.94</v>
      </c>
    </row>
    <row r="438" spans="4:5" ht="12.75">
      <c r="D438" s="2" t="s">
        <v>598</v>
      </c>
      <c r="E438" s="242">
        <v>424060</v>
      </c>
    </row>
    <row r="439" spans="4:5" ht="12.75">
      <c r="D439" s="2" t="s">
        <v>599</v>
      </c>
      <c r="E439" s="242">
        <v>2641060</v>
      </c>
    </row>
    <row r="440" ht="12.75">
      <c r="E440" s="242"/>
    </row>
    <row r="441" spans="4:5" ht="12.75">
      <c r="D441" s="2" t="s">
        <v>601</v>
      </c>
      <c r="E441" s="242">
        <v>1256169.13</v>
      </c>
    </row>
    <row r="442" spans="4:5" ht="12.75">
      <c r="D442" s="2" t="s">
        <v>578</v>
      </c>
      <c r="E442" s="242"/>
    </row>
    <row r="443" spans="4:5" ht="12.75">
      <c r="D443" s="2" t="s">
        <v>602</v>
      </c>
      <c r="E443" s="242">
        <v>2013092</v>
      </c>
    </row>
    <row r="444" spans="4:5" ht="12.75">
      <c r="D444" s="2" t="s">
        <v>556</v>
      </c>
      <c r="E444" s="242"/>
    </row>
    <row r="445" spans="4:5" ht="12.75">
      <c r="D445" s="2" t="s">
        <v>604</v>
      </c>
      <c r="E445" s="242">
        <v>37275</v>
      </c>
    </row>
    <row r="446" spans="4:5" ht="12.75">
      <c r="D446" s="2" t="s">
        <v>605</v>
      </c>
      <c r="E446" s="242"/>
    </row>
    <row r="447" spans="4:5" ht="12.75">
      <c r="D447" s="2" t="s">
        <v>557</v>
      </c>
      <c r="E447" s="242"/>
    </row>
    <row r="448" spans="4:5" ht="12.75">
      <c r="D448" s="2" t="s">
        <v>606</v>
      </c>
      <c r="E448" s="242"/>
    </row>
    <row r="449" ht="12.75">
      <c r="E449" s="218"/>
    </row>
    <row r="450" ht="12.75">
      <c r="E450" s="218"/>
    </row>
    <row r="451" ht="12.75">
      <c r="E451" s="218"/>
    </row>
    <row r="452" spans="4:5" ht="12.75">
      <c r="D452" s="2" t="s">
        <v>603</v>
      </c>
      <c r="E452" s="218"/>
    </row>
    <row r="453" ht="12.75">
      <c r="E453" s="218"/>
    </row>
  </sheetData>
  <sheetProtection/>
  <mergeCells count="11">
    <mergeCell ref="A430:D430"/>
    <mergeCell ref="A1:L1"/>
    <mergeCell ref="E13:E15"/>
    <mergeCell ref="A13:A15"/>
    <mergeCell ref="D13:D15"/>
    <mergeCell ref="B13:B15"/>
    <mergeCell ref="F13:L13"/>
    <mergeCell ref="G14:K14"/>
    <mergeCell ref="F14:F15"/>
    <mergeCell ref="L14:L15"/>
    <mergeCell ref="C13:C15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r:id="rId1"/>
  <headerFooter alignWithMargins="0">
    <oddHeader xml:space="preserve">&amp;RTabela nr 2
do Uchwały Budżetowej  nr XXIV/ 128 /2012 
z dnia 28 grudnia 2012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64" t="s">
        <v>524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42</v>
      </c>
    </row>
    <row r="3" spans="1:14" s="62" customFormat="1" ht="19.5" customHeight="1">
      <c r="A3" s="263" t="s">
        <v>60</v>
      </c>
      <c r="B3" s="263" t="s">
        <v>2</v>
      </c>
      <c r="C3" s="263" t="s">
        <v>41</v>
      </c>
      <c r="D3" s="263" t="s">
        <v>154</v>
      </c>
      <c r="E3" s="261" t="s">
        <v>136</v>
      </c>
      <c r="F3" s="261" t="s">
        <v>149</v>
      </c>
      <c r="G3" s="261" t="s">
        <v>85</v>
      </c>
      <c r="H3" s="261"/>
      <c r="I3" s="261"/>
      <c r="J3" s="261"/>
      <c r="K3" s="261"/>
      <c r="L3" s="261"/>
      <c r="M3" s="261"/>
      <c r="N3" s="261" t="s">
        <v>155</v>
      </c>
    </row>
    <row r="4" spans="1:14" s="62" customFormat="1" ht="19.5" customHeight="1">
      <c r="A4" s="263"/>
      <c r="B4" s="263"/>
      <c r="C4" s="263"/>
      <c r="D4" s="263"/>
      <c r="E4" s="261"/>
      <c r="F4" s="261"/>
      <c r="G4" s="261" t="s">
        <v>203</v>
      </c>
      <c r="H4" s="261" t="s">
        <v>192</v>
      </c>
      <c r="I4" s="261"/>
      <c r="J4" s="261"/>
      <c r="K4" s="261"/>
      <c r="L4" s="261" t="s">
        <v>59</v>
      </c>
      <c r="M4" s="261" t="s">
        <v>204</v>
      </c>
      <c r="N4" s="261"/>
    </row>
    <row r="5" spans="1:14" s="62" customFormat="1" ht="29.25" customHeight="1">
      <c r="A5" s="263"/>
      <c r="B5" s="263"/>
      <c r="C5" s="263"/>
      <c r="D5" s="263"/>
      <c r="E5" s="261"/>
      <c r="F5" s="261"/>
      <c r="G5" s="261"/>
      <c r="H5" s="261" t="s">
        <v>156</v>
      </c>
      <c r="I5" s="261" t="s">
        <v>134</v>
      </c>
      <c r="J5" s="261" t="s">
        <v>198</v>
      </c>
      <c r="K5" s="261" t="s">
        <v>135</v>
      </c>
      <c r="L5" s="261"/>
      <c r="M5" s="261"/>
      <c r="N5" s="261"/>
    </row>
    <row r="6" spans="1:14" s="62" customFormat="1" ht="19.5" customHeight="1">
      <c r="A6" s="263"/>
      <c r="B6" s="263"/>
      <c r="C6" s="263"/>
      <c r="D6" s="263"/>
      <c r="E6" s="261"/>
      <c r="F6" s="261"/>
      <c r="G6" s="261"/>
      <c r="H6" s="261"/>
      <c r="I6" s="261"/>
      <c r="J6" s="261"/>
      <c r="K6" s="261"/>
      <c r="L6" s="261"/>
      <c r="M6" s="261"/>
      <c r="N6" s="261"/>
    </row>
    <row r="7" spans="1:14" s="62" customFormat="1" ht="19.5" customHeight="1">
      <c r="A7" s="263"/>
      <c r="B7" s="263"/>
      <c r="C7" s="263"/>
      <c r="D7" s="263"/>
      <c r="E7" s="261"/>
      <c r="F7" s="261"/>
      <c r="G7" s="261"/>
      <c r="H7" s="261"/>
      <c r="I7" s="261"/>
      <c r="J7" s="261"/>
      <c r="K7" s="261"/>
      <c r="L7" s="261"/>
      <c r="M7" s="261"/>
      <c r="N7" s="261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0" t="s">
        <v>157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06" t="s">
        <v>157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07" t="s">
        <v>157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5" t="s">
        <v>157</v>
      </c>
      <c r="K12" s="27"/>
      <c r="L12" s="27"/>
      <c r="M12" s="27"/>
      <c r="N12" s="74"/>
    </row>
    <row r="13" spans="1:14" ht="22.5" customHeight="1">
      <c r="A13" s="262" t="s">
        <v>146</v>
      </c>
      <c r="B13" s="262"/>
      <c r="C13" s="262"/>
      <c r="D13" s="262"/>
      <c r="E13" s="262"/>
      <c r="F13" s="24"/>
      <c r="G13" s="31"/>
      <c r="H13" s="24"/>
      <c r="I13" s="24"/>
      <c r="J13" s="24"/>
      <c r="K13" s="24"/>
      <c r="L13" s="24"/>
      <c r="M13" s="24"/>
      <c r="N13" s="90" t="s">
        <v>50</v>
      </c>
    </row>
    <row r="15" ht="12.75">
      <c r="A15" s="2" t="s">
        <v>81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2.75">
      <c r="A20" s="97" t="s">
        <v>197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64" t="s">
        <v>208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42</v>
      </c>
    </row>
    <row r="3" spans="1:12" s="62" customFormat="1" ht="19.5" customHeight="1">
      <c r="A3" s="263" t="s">
        <v>60</v>
      </c>
      <c r="B3" s="263" t="s">
        <v>2</v>
      </c>
      <c r="C3" s="263" t="s">
        <v>41</v>
      </c>
      <c r="D3" s="263" t="s">
        <v>154</v>
      </c>
      <c r="E3" s="261" t="s">
        <v>158</v>
      </c>
      <c r="F3" s="261" t="s">
        <v>149</v>
      </c>
      <c r="G3" s="261" t="s">
        <v>85</v>
      </c>
      <c r="H3" s="261"/>
      <c r="I3" s="261"/>
      <c r="J3" s="261"/>
      <c r="K3" s="261"/>
      <c r="L3" s="261" t="s">
        <v>155</v>
      </c>
    </row>
    <row r="4" spans="1:12" s="62" customFormat="1" ht="19.5" customHeight="1">
      <c r="A4" s="263"/>
      <c r="B4" s="263"/>
      <c r="C4" s="263"/>
      <c r="D4" s="263"/>
      <c r="E4" s="261"/>
      <c r="F4" s="261"/>
      <c r="G4" s="261" t="s">
        <v>209</v>
      </c>
      <c r="H4" s="261" t="s">
        <v>192</v>
      </c>
      <c r="I4" s="261"/>
      <c r="J4" s="261"/>
      <c r="K4" s="261"/>
      <c r="L4" s="261"/>
    </row>
    <row r="5" spans="1:12" s="62" customFormat="1" ht="29.25" customHeight="1">
      <c r="A5" s="263"/>
      <c r="B5" s="263"/>
      <c r="C5" s="263"/>
      <c r="D5" s="263"/>
      <c r="E5" s="261"/>
      <c r="F5" s="261"/>
      <c r="G5" s="261"/>
      <c r="H5" s="261" t="s">
        <v>156</v>
      </c>
      <c r="I5" s="261" t="s">
        <v>134</v>
      </c>
      <c r="J5" s="261" t="s">
        <v>159</v>
      </c>
      <c r="K5" s="261" t="s">
        <v>135</v>
      </c>
      <c r="L5" s="261"/>
    </row>
    <row r="6" spans="1:12" s="62" customFormat="1" ht="19.5" customHeight="1">
      <c r="A6" s="263"/>
      <c r="B6" s="263"/>
      <c r="C6" s="263"/>
      <c r="D6" s="263"/>
      <c r="E6" s="261"/>
      <c r="F6" s="261"/>
      <c r="G6" s="261"/>
      <c r="H6" s="261"/>
      <c r="I6" s="261"/>
      <c r="J6" s="261"/>
      <c r="K6" s="261"/>
      <c r="L6" s="261"/>
    </row>
    <row r="7" spans="1:12" s="62" customFormat="1" ht="19.5" customHeight="1">
      <c r="A7" s="263"/>
      <c r="B7" s="263"/>
      <c r="C7" s="263"/>
      <c r="D7" s="263"/>
      <c r="E7" s="261"/>
      <c r="F7" s="261"/>
      <c r="G7" s="261"/>
      <c r="H7" s="261"/>
      <c r="I7" s="261"/>
      <c r="J7" s="261"/>
      <c r="K7" s="261"/>
      <c r="L7" s="261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0" t="s">
        <v>157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06" t="s">
        <v>157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07" t="s">
        <v>157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5" t="s">
        <v>157</v>
      </c>
      <c r="K12" s="27"/>
      <c r="L12" s="27"/>
    </row>
    <row r="13" spans="1:12" ht="22.5" customHeight="1">
      <c r="A13" s="262" t="s">
        <v>146</v>
      </c>
      <c r="B13" s="262"/>
      <c r="C13" s="262"/>
      <c r="D13" s="262"/>
      <c r="E13" s="262"/>
      <c r="F13" s="24"/>
      <c r="G13" s="31"/>
      <c r="H13" s="24"/>
      <c r="I13" s="24"/>
      <c r="J13" s="24"/>
      <c r="K13" s="24"/>
      <c r="L13" s="90" t="s">
        <v>50</v>
      </c>
    </row>
    <row r="15" ht="12.75">
      <c r="A15" s="2" t="s">
        <v>81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2.75">
      <c r="A20" s="97" t="s">
        <v>197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C11" sqref="C11:Q14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77" t="s">
        <v>137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3" spans="1:17" ht="11.25">
      <c r="A3" s="272" t="s">
        <v>60</v>
      </c>
      <c r="B3" s="272" t="s">
        <v>86</v>
      </c>
      <c r="C3" s="273" t="s">
        <v>87</v>
      </c>
      <c r="D3" s="273" t="s">
        <v>193</v>
      </c>
      <c r="E3" s="273" t="s">
        <v>142</v>
      </c>
      <c r="F3" s="272" t="s">
        <v>6</v>
      </c>
      <c r="G3" s="272"/>
      <c r="H3" s="272" t="s">
        <v>85</v>
      </c>
      <c r="I3" s="272"/>
      <c r="J3" s="272"/>
      <c r="K3" s="272"/>
      <c r="L3" s="272"/>
      <c r="M3" s="272"/>
      <c r="N3" s="272"/>
      <c r="O3" s="272"/>
      <c r="P3" s="272"/>
      <c r="Q3" s="272"/>
    </row>
    <row r="4" spans="1:17" ht="11.25">
      <c r="A4" s="272"/>
      <c r="B4" s="272"/>
      <c r="C4" s="273"/>
      <c r="D4" s="273"/>
      <c r="E4" s="273"/>
      <c r="F4" s="273" t="s">
        <v>139</v>
      </c>
      <c r="G4" s="273" t="s">
        <v>140</v>
      </c>
      <c r="H4" s="272" t="s">
        <v>228</v>
      </c>
      <c r="I4" s="272"/>
      <c r="J4" s="272"/>
      <c r="K4" s="272"/>
      <c r="L4" s="272"/>
      <c r="M4" s="272"/>
      <c r="N4" s="272"/>
      <c r="O4" s="272"/>
      <c r="P4" s="272"/>
      <c r="Q4" s="272"/>
    </row>
    <row r="5" spans="1:17" ht="11.25">
      <c r="A5" s="272"/>
      <c r="B5" s="272"/>
      <c r="C5" s="273"/>
      <c r="D5" s="273"/>
      <c r="E5" s="273"/>
      <c r="F5" s="273"/>
      <c r="G5" s="273"/>
      <c r="H5" s="273" t="s">
        <v>89</v>
      </c>
      <c r="I5" s="272" t="s">
        <v>90</v>
      </c>
      <c r="J5" s="272"/>
      <c r="K5" s="272"/>
      <c r="L5" s="272"/>
      <c r="M5" s="272"/>
      <c r="N5" s="272"/>
      <c r="O5" s="272"/>
      <c r="P5" s="272"/>
      <c r="Q5" s="272"/>
    </row>
    <row r="6" spans="1:17" ht="14.25" customHeight="1">
      <c r="A6" s="272"/>
      <c r="B6" s="272"/>
      <c r="C6" s="273"/>
      <c r="D6" s="273"/>
      <c r="E6" s="273"/>
      <c r="F6" s="273"/>
      <c r="G6" s="273"/>
      <c r="H6" s="273"/>
      <c r="I6" s="272" t="s">
        <v>91</v>
      </c>
      <c r="J6" s="272"/>
      <c r="K6" s="272"/>
      <c r="L6" s="272"/>
      <c r="M6" s="272" t="s">
        <v>88</v>
      </c>
      <c r="N6" s="272"/>
      <c r="O6" s="272"/>
      <c r="P6" s="272"/>
      <c r="Q6" s="272"/>
    </row>
    <row r="7" spans="1:17" ht="12.75" customHeight="1">
      <c r="A7" s="272"/>
      <c r="B7" s="272"/>
      <c r="C7" s="273"/>
      <c r="D7" s="273"/>
      <c r="E7" s="273"/>
      <c r="F7" s="273"/>
      <c r="G7" s="273"/>
      <c r="H7" s="273"/>
      <c r="I7" s="273" t="s">
        <v>92</v>
      </c>
      <c r="J7" s="272" t="s">
        <v>93</v>
      </c>
      <c r="K7" s="272"/>
      <c r="L7" s="272"/>
      <c r="M7" s="273" t="s">
        <v>94</v>
      </c>
      <c r="N7" s="273" t="s">
        <v>93</v>
      </c>
      <c r="O7" s="273"/>
      <c r="P7" s="273"/>
      <c r="Q7" s="273"/>
    </row>
    <row r="8" spans="1:17" ht="48" customHeight="1">
      <c r="A8" s="272"/>
      <c r="B8" s="272"/>
      <c r="C8" s="273"/>
      <c r="D8" s="273"/>
      <c r="E8" s="273"/>
      <c r="F8" s="273"/>
      <c r="G8" s="273"/>
      <c r="H8" s="273"/>
      <c r="I8" s="273"/>
      <c r="J8" s="60" t="s">
        <v>141</v>
      </c>
      <c r="K8" s="60" t="s">
        <v>95</v>
      </c>
      <c r="L8" s="60" t="s">
        <v>96</v>
      </c>
      <c r="M8" s="273"/>
      <c r="N8" s="60" t="s">
        <v>97</v>
      </c>
      <c r="O8" s="60" t="s">
        <v>141</v>
      </c>
      <c r="P8" s="60" t="s">
        <v>95</v>
      </c>
      <c r="Q8" s="60" t="s">
        <v>98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2" customFormat="1" ht="11.25">
      <c r="A10" s="133">
        <v>1</v>
      </c>
      <c r="B10" s="134" t="s">
        <v>99</v>
      </c>
      <c r="C10" s="278" t="s">
        <v>50</v>
      </c>
      <c r="D10" s="279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29.25">
      <c r="A11" s="281" t="s">
        <v>100</v>
      </c>
      <c r="B11" s="220" t="s">
        <v>612</v>
      </c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</row>
    <row r="12" spans="1:17" ht="11.25">
      <c r="A12" s="281"/>
      <c r="B12" s="220" t="s">
        <v>102</v>
      </c>
      <c r="C12" s="269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1"/>
    </row>
    <row r="13" spans="1:17" ht="11.25">
      <c r="A13" s="281"/>
      <c r="B13" s="220" t="s">
        <v>613</v>
      </c>
      <c r="C13" s="269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1"/>
    </row>
    <row r="14" spans="1:17" ht="39">
      <c r="A14" s="281"/>
      <c r="B14" s="220" t="s">
        <v>614</v>
      </c>
      <c r="C14" s="269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1"/>
    </row>
    <row r="15" spans="1:17" ht="11.25">
      <c r="A15" s="281"/>
      <c r="B15" s="220" t="s">
        <v>105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11.25">
      <c r="A16" s="281"/>
      <c r="B16" s="220" t="s">
        <v>615</v>
      </c>
      <c r="C16" s="99"/>
      <c r="D16" s="99"/>
      <c r="E16" s="76"/>
      <c r="F16" s="76"/>
      <c r="G16" s="76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1.25">
      <c r="A17" s="281"/>
      <c r="B17" s="220" t="s">
        <v>618</v>
      </c>
      <c r="C17" s="99"/>
      <c r="D17" s="99"/>
      <c r="E17" s="76"/>
      <c r="F17" s="76"/>
      <c r="G17" s="76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11.25">
      <c r="A18" s="281"/>
      <c r="B18" s="220" t="s">
        <v>619</v>
      </c>
      <c r="C18" s="99"/>
      <c r="D18" s="99"/>
      <c r="E18" s="76"/>
      <c r="F18" s="76"/>
      <c r="G18" s="76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1.25">
      <c r="A19" s="281"/>
      <c r="B19" s="220" t="s">
        <v>620</v>
      </c>
      <c r="C19" s="99"/>
      <c r="D19" s="99"/>
      <c r="E19" s="76"/>
      <c r="F19" s="76"/>
      <c r="G19" s="76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29.25">
      <c r="A20" s="281" t="s">
        <v>106</v>
      </c>
      <c r="B20" s="220" t="s">
        <v>612</v>
      </c>
      <c r="C20" s="269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1"/>
    </row>
    <row r="21" spans="1:17" ht="11.25">
      <c r="A21" s="281"/>
      <c r="B21" s="220" t="s">
        <v>102</v>
      </c>
      <c r="C21" s="269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1"/>
    </row>
    <row r="22" spans="1:17" ht="19.5">
      <c r="A22" s="281"/>
      <c r="B22" s="220" t="s">
        <v>616</v>
      </c>
      <c r="C22" s="269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1"/>
    </row>
    <row r="23" spans="1:17" ht="39">
      <c r="A23" s="281"/>
      <c r="B23" s="220" t="s">
        <v>617</v>
      </c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1"/>
    </row>
    <row r="24" spans="1:17" ht="11.25">
      <c r="A24" s="281"/>
      <c r="B24" s="220" t="s">
        <v>105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1.25">
      <c r="A25" s="281"/>
      <c r="B25" s="220" t="s">
        <v>615</v>
      </c>
      <c r="C25" s="99"/>
      <c r="D25" s="99"/>
      <c r="E25" s="76"/>
      <c r="F25" s="76"/>
      <c r="G25" s="76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11.25">
      <c r="A26" s="281"/>
      <c r="B26" s="220" t="s">
        <v>618</v>
      </c>
      <c r="C26" s="99"/>
      <c r="D26" s="99"/>
      <c r="E26" s="76"/>
      <c r="F26" s="76"/>
      <c r="G26" s="76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1.25">
      <c r="A27" s="281"/>
      <c r="B27" s="220" t="s">
        <v>621</v>
      </c>
      <c r="C27" s="99"/>
      <c r="D27" s="99"/>
      <c r="E27" s="76"/>
      <c r="F27" s="76"/>
      <c r="G27" s="76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1.25">
      <c r="A28" s="281"/>
      <c r="B28" s="220" t="s">
        <v>622</v>
      </c>
      <c r="C28" s="99"/>
      <c r="D28" s="99"/>
      <c r="E28" s="76"/>
      <c r="F28" s="76"/>
      <c r="G28" s="76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1.25">
      <c r="A29" s="274" t="s">
        <v>107</v>
      </c>
      <c r="B29" s="220" t="s">
        <v>101</v>
      </c>
      <c r="C29" s="269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</row>
    <row r="30" spans="1:17" ht="11.25">
      <c r="A30" s="275"/>
      <c r="B30" s="220" t="s">
        <v>102</v>
      </c>
      <c r="C30" s="269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ht="19.5">
      <c r="A31" s="275"/>
      <c r="B31" s="220" t="s">
        <v>616</v>
      </c>
      <c r="C31" s="269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1"/>
    </row>
    <row r="32" spans="1:17" ht="11.25">
      <c r="A32" s="275"/>
      <c r="B32" s="220" t="s">
        <v>104</v>
      </c>
      <c r="C32" s="269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1"/>
    </row>
    <row r="33" spans="1:17" ht="11.25">
      <c r="A33" s="275"/>
      <c r="B33" s="220" t="s">
        <v>105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1.25">
      <c r="A34" s="275"/>
      <c r="B34" s="220" t="s">
        <v>615</v>
      </c>
      <c r="C34" s="99"/>
      <c r="D34" s="99"/>
      <c r="E34" s="76"/>
      <c r="F34" s="76"/>
      <c r="G34" s="76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11.25">
      <c r="A35" s="275"/>
      <c r="B35" s="220" t="s">
        <v>618</v>
      </c>
      <c r="C35" s="99"/>
      <c r="D35" s="99"/>
      <c r="E35" s="76"/>
      <c r="F35" s="76"/>
      <c r="G35" s="76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1.25">
      <c r="A36" s="275"/>
      <c r="B36" s="220" t="s">
        <v>621</v>
      </c>
      <c r="C36" s="99"/>
      <c r="D36" s="99"/>
      <c r="E36" s="76"/>
      <c r="F36" s="76"/>
      <c r="G36" s="76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1.25">
      <c r="A37" s="276"/>
      <c r="B37" s="220" t="s">
        <v>622</v>
      </c>
      <c r="C37" s="99"/>
      <c r="D37" s="99"/>
      <c r="E37" s="76"/>
      <c r="F37" s="76"/>
      <c r="G37" s="76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1.25">
      <c r="A38" s="274" t="s">
        <v>623</v>
      </c>
      <c r="B38" s="220" t="s">
        <v>101</v>
      </c>
      <c r="C38" s="269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1"/>
    </row>
    <row r="39" spans="1:17" ht="11.25">
      <c r="A39" s="275"/>
      <c r="B39" s="220" t="s">
        <v>102</v>
      </c>
      <c r="C39" s="269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1"/>
    </row>
    <row r="40" spans="1:17" ht="19.5">
      <c r="A40" s="275"/>
      <c r="B40" s="220" t="s">
        <v>616</v>
      </c>
      <c r="C40" s="269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1"/>
    </row>
    <row r="41" spans="1:17" ht="11.25">
      <c r="A41" s="275"/>
      <c r="B41" s="220" t="s">
        <v>104</v>
      </c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1"/>
    </row>
    <row r="42" spans="1:17" ht="11.25">
      <c r="A42" s="275"/>
      <c r="B42" s="220" t="s">
        <v>105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1.25">
      <c r="A43" s="275"/>
      <c r="B43" s="220" t="s">
        <v>615</v>
      </c>
      <c r="C43" s="99"/>
      <c r="D43" s="99"/>
      <c r="E43" s="76"/>
      <c r="F43" s="76"/>
      <c r="G43" s="76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11.25">
      <c r="A44" s="275"/>
      <c r="B44" s="220" t="s">
        <v>618</v>
      </c>
      <c r="C44" s="99"/>
      <c r="D44" s="99"/>
      <c r="E44" s="76"/>
      <c r="F44" s="76"/>
      <c r="G44" s="76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1.25">
      <c r="A45" s="275"/>
      <c r="B45" s="220" t="s">
        <v>621</v>
      </c>
      <c r="C45" s="99"/>
      <c r="D45" s="99"/>
      <c r="E45" s="76"/>
      <c r="F45" s="76"/>
      <c r="G45" s="76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1.25">
      <c r="A46" s="276"/>
      <c r="B46" s="220" t="s">
        <v>622</v>
      </c>
      <c r="C46" s="99"/>
      <c r="D46" s="99"/>
      <c r="E46" s="76"/>
      <c r="F46" s="76"/>
      <c r="G46" s="76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1.25">
      <c r="A47" s="274" t="s">
        <v>624</v>
      </c>
      <c r="B47" s="220" t="s">
        <v>101</v>
      </c>
      <c r="C47" s="269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1"/>
    </row>
    <row r="48" spans="1:17" ht="11.25">
      <c r="A48" s="275"/>
      <c r="B48" s="220" t="s">
        <v>102</v>
      </c>
      <c r="C48" s="269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1"/>
    </row>
    <row r="49" spans="1:17" ht="19.5">
      <c r="A49" s="275"/>
      <c r="B49" s="220" t="s">
        <v>616</v>
      </c>
      <c r="C49" s="269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1"/>
    </row>
    <row r="50" spans="1:17" ht="11.25">
      <c r="A50" s="275"/>
      <c r="B50" s="220" t="s">
        <v>104</v>
      </c>
      <c r="C50" s="269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1"/>
    </row>
    <row r="51" spans="1:17" ht="11.25">
      <c r="A51" s="275"/>
      <c r="B51" s="220" t="s">
        <v>105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11.25">
      <c r="A52" s="275"/>
      <c r="B52" s="220" t="s">
        <v>615</v>
      </c>
      <c r="C52" s="99"/>
      <c r="D52" s="99"/>
      <c r="E52" s="76"/>
      <c r="F52" s="76"/>
      <c r="G52" s="76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ht="11.25">
      <c r="A53" s="275"/>
      <c r="B53" s="220" t="s">
        <v>618</v>
      </c>
      <c r="C53" s="99"/>
      <c r="D53" s="99"/>
      <c r="E53" s="76"/>
      <c r="F53" s="76"/>
      <c r="G53" s="76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ht="11.25">
      <c r="A54" s="275"/>
      <c r="B54" s="220" t="s">
        <v>621</v>
      </c>
      <c r="C54" s="99"/>
      <c r="D54" s="99"/>
      <c r="E54" s="76"/>
      <c r="F54" s="76"/>
      <c r="G54" s="76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ht="11.25">
      <c r="A55" s="276"/>
      <c r="B55" s="220" t="s">
        <v>622</v>
      </c>
      <c r="C55" s="99"/>
      <c r="D55" s="99"/>
      <c r="E55" s="76"/>
      <c r="F55" s="76"/>
      <c r="G55" s="76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s="92" customFormat="1" ht="11.25">
      <c r="A56" s="135">
        <v>2</v>
      </c>
      <c r="B56" s="221" t="s">
        <v>109</v>
      </c>
      <c r="C56" s="267" t="s">
        <v>50</v>
      </c>
      <c r="D56" s="268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 ht="11.25">
      <c r="A57" s="281" t="s">
        <v>110</v>
      </c>
      <c r="B57" s="220" t="s">
        <v>101</v>
      </c>
      <c r="C57" s="269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1"/>
    </row>
    <row r="58" spans="1:17" ht="11.25">
      <c r="A58" s="281"/>
      <c r="B58" s="220" t="s">
        <v>102</v>
      </c>
      <c r="C58" s="269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1"/>
    </row>
    <row r="59" spans="1:17" ht="11.25">
      <c r="A59" s="281"/>
      <c r="B59" s="220" t="s">
        <v>103</v>
      </c>
      <c r="C59" s="269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1"/>
    </row>
    <row r="60" spans="1:17" ht="11.25">
      <c r="A60" s="281"/>
      <c r="B60" s="220" t="s">
        <v>104</v>
      </c>
      <c r="C60" s="269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1"/>
    </row>
    <row r="61" spans="1:17" ht="11.25">
      <c r="A61" s="281"/>
      <c r="B61" s="220" t="s">
        <v>105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1.25">
      <c r="A62" s="281"/>
      <c r="B62" s="220" t="s">
        <v>227</v>
      </c>
      <c r="C62" s="99"/>
      <c r="D62" s="99"/>
      <c r="E62" s="76"/>
      <c r="F62" s="76"/>
      <c r="G62" s="76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11.25">
      <c r="A63" s="281"/>
      <c r="B63" s="220" t="s">
        <v>59</v>
      </c>
      <c r="C63" s="99"/>
      <c r="D63" s="99"/>
      <c r="E63" s="76"/>
      <c r="F63" s="76"/>
      <c r="G63" s="76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1:17" ht="11.25">
      <c r="A64" s="281"/>
      <c r="B64" s="220" t="s">
        <v>204</v>
      </c>
      <c r="C64" s="99"/>
      <c r="D64" s="99"/>
      <c r="E64" s="76"/>
      <c r="F64" s="76"/>
      <c r="G64" s="76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7" ht="11.25">
      <c r="A65" s="281"/>
      <c r="B65" s="220" t="s">
        <v>228</v>
      </c>
      <c r="C65" s="99"/>
      <c r="D65" s="99"/>
      <c r="E65" s="76"/>
      <c r="F65" s="76"/>
      <c r="G65" s="76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1:17" ht="11.25">
      <c r="A66" s="136" t="s">
        <v>111</v>
      </c>
      <c r="B66" s="137" t="s">
        <v>108</v>
      </c>
      <c r="C66" s="283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5"/>
    </row>
    <row r="67" spans="1:17" s="92" customFormat="1" ht="15" customHeight="1">
      <c r="A67" s="282" t="s">
        <v>112</v>
      </c>
      <c r="B67" s="282"/>
      <c r="C67" s="265" t="s">
        <v>50</v>
      </c>
      <c r="D67" s="266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9" spans="1:10" ht="11.25">
      <c r="A69" s="280" t="s">
        <v>113</v>
      </c>
      <c r="B69" s="280"/>
      <c r="C69" s="280"/>
      <c r="D69" s="280"/>
      <c r="E69" s="280"/>
      <c r="F69" s="280"/>
      <c r="G69" s="280"/>
      <c r="H69" s="280"/>
      <c r="I69" s="280"/>
      <c r="J69" s="280"/>
    </row>
    <row r="70" spans="1:10" ht="11.25">
      <c r="A70" s="98" t="s">
        <v>138</v>
      </c>
      <c r="B70" s="98"/>
      <c r="C70" s="98"/>
      <c r="D70" s="98"/>
      <c r="E70" s="98"/>
      <c r="F70" s="98"/>
      <c r="G70" s="98"/>
      <c r="H70" s="98"/>
      <c r="I70" s="98"/>
      <c r="J70" s="98"/>
    </row>
    <row r="71" spans="1:5" ht="11.25">
      <c r="A71" s="98"/>
      <c r="B71" s="98"/>
      <c r="C71" s="98"/>
      <c r="D71" s="98"/>
      <c r="E71" s="98"/>
    </row>
  </sheetData>
  <sheetProtection/>
  <mergeCells count="37">
    <mergeCell ref="A38:A46"/>
    <mergeCell ref="C38:Q41"/>
    <mergeCell ref="A47:A55"/>
    <mergeCell ref="C47:Q50"/>
    <mergeCell ref="A69:J69"/>
    <mergeCell ref="A11:A19"/>
    <mergeCell ref="A20:A28"/>
    <mergeCell ref="A57:A65"/>
    <mergeCell ref="A67:B67"/>
    <mergeCell ref="C66:Q66"/>
    <mergeCell ref="C20:Q23"/>
    <mergeCell ref="C57:Q60"/>
    <mergeCell ref="C29:Q32"/>
    <mergeCell ref="A29:A37"/>
    <mergeCell ref="A1:Q1"/>
    <mergeCell ref="C10:D10"/>
    <mergeCell ref="A3:A8"/>
    <mergeCell ref="H4:Q4"/>
    <mergeCell ref="M6:Q6"/>
    <mergeCell ref="N7:Q7"/>
    <mergeCell ref="F4:F8"/>
    <mergeCell ref="J7:L7"/>
    <mergeCell ref="H3:Q3"/>
    <mergeCell ref="F3:G3"/>
    <mergeCell ref="M7:M8"/>
    <mergeCell ref="C3:C8"/>
    <mergeCell ref="I5:Q5"/>
    <mergeCell ref="C67:D67"/>
    <mergeCell ref="C56:D56"/>
    <mergeCell ref="C11:Q14"/>
    <mergeCell ref="B3:B8"/>
    <mergeCell ref="H5:H8"/>
    <mergeCell ref="I6:L6"/>
    <mergeCell ref="I7:I8"/>
    <mergeCell ref="G4:G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88" t="s">
        <v>634</v>
      </c>
      <c r="B1" s="288"/>
      <c r="C1" s="288"/>
      <c r="D1" s="288"/>
    </row>
    <row r="2" ht="6.75" customHeight="1">
      <c r="A2" s="22"/>
    </row>
    <row r="3" ht="12.75">
      <c r="D3" s="13" t="s">
        <v>42</v>
      </c>
    </row>
    <row r="4" spans="1:4" ht="15" customHeight="1">
      <c r="A4" s="263" t="s">
        <v>60</v>
      </c>
      <c r="B4" s="263" t="s">
        <v>5</v>
      </c>
      <c r="C4" s="261" t="s">
        <v>61</v>
      </c>
      <c r="D4" s="261" t="s">
        <v>596</v>
      </c>
    </row>
    <row r="5" spans="1:4" ht="15" customHeight="1">
      <c r="A5" s="263"/>
      <c r="B5" s="263"/>
      <c r="C5" s="263"/>
      <c r="D5" s="261"/>
    </row>
    <row r="6" spans="1:4" ht="15.75" customHeight="1">
      <c r="A6" s="263"/>
      <c r="B6" s="263"/>
      <c r="C6" s="263"/>
      <c r="D6" s="261"/>
    </row>
    <row r="7" spans="1:4" s="132" customFormat="1" ht="9.75" customHeight="1">
      <c r="A7" s="130">
        <v>1</v>
      </c>
      <c r="B7" s="130">
        <v>2</v>
      </c>
      <c r="C7" s="130">
        <v>3</v>
      </c>
      <c r="D7" s="131">
        <v>4</v>
      </c>
    </row>
    <row r="8" spans="1:4" s="94" customFormat="1" ht="13.5" customHeight="1">
      <c r="A8" s="117" t="s">
        <v>13</v>
      </c>
      <c r="B8" s="118" t="s">
        <v>217</v>
      </c>
      <c r="C8" s="117"/>
      <c r="D8" s="206">
        <v>15040000</v>
      </c>
    </row>
    <row r="9" spans="1:4" ht="15.75" customHeight="1">
      <c r="A9" s="117" t="s">
        <v>14</v>
      </c>
      <c r="B9" s="118" t="s">
        <v>9</v>
      </c>
      <c r="C9" s="117"/>
      <c r="D9" s="201">
        <v>14954000</v>
      </c>
    </row>
    <row r="10" spans="1:4" ht="14.25" customHeight="1">
      <c r="A10" s="117" t="s">
        <v>15</v>
      </c>
      <c r="B10" s="118" t="s">
        <v>219</v>
      </c>
      <c r="C10" s="119"/>
      <c r="D10" s="202">
        <v>86000</v>
      </c>
    </row>
    <row r="11" spans="1:4" ht="18.75" customHeight="1">
      <c r="A11" s="286" t="s">
        <v>25</v>
      </c>
      <c r="B11" s="287"/>
      <c r="C11" s="119"/>
      <c r="D11" s="202">
        <v>895745</v>
      </c>
    </row>
    <row r="12" spans="1:4" ht="21.75" customHeight="1">
      <c r="A12" s="117" t="s">
        <v>13</v>
      </c>
      <c r="B12" s="120" t="s">
        <v>576</v>
      </c>
      <c r="C12" s="117" t="s">
        <v>26</v>
      </c>
      <c r="D12" s="202">
        <v>895745</v>
      </c>
    </row>
    <row r="13" spans="1:4" ht="21.75" customHeight="1">
      <c r="A13" s="121"/>
      <c r="B13" s="120" t="s">
        <v>579</v>
      </c>
      <c r="C13" s="117"/>
      <c r="D13" s="203"/>
    </row>
    <row r="14" spans="1:4" ht="18.75" customHeight="1">
      <c r="A14" s="121" t="s">
        <v>14</v>
      </c>
      <c r="B14" s="119" t="s">
        <v>20</v>
      </c>
      <c r="C14" s="117" t="s">
        <v>26</v>
      </c>
      <c r="D14" s="203"/>
    </row>
    <row r="15" spans="1:4" ht="31.5" customHeight="1">
      <c r="A15" s="117" t="s">
        <v>15</v>
      </c>
      <c r="B15" s="122" t="s">
        <v>143</v>
      </c>
      <c r="C15" s="117" t="s">
        <v>52</v>
      </c>
      <c r="D15" s="202"/>
    </row>
    <row r="16" spans="1:4" ht="15.75" customHeight="1">
      <c r="A16" s="121" t="s">
        <v>1</v>
      </c>
      <c r="B16" s="119" t="s">
        <v>28</v>
      </c>
      <c r="C16" s="117" t="s">
        <v>53</v>
      </c>
      <c r="D16" s="202"/>
    </row>
    <row r="17" spans="1:4" ht="15" customHeight="1">
      <c r="A17" s="117" t="s">
        <v>19</v>
      </c>
      <c r="B17" s="119" t="s">
        <v>144</v>
      </c>
      <c r="C17" s="117" t="s">
        <v>218</v>
      </c>
      <c r="D17" s="202"/>
    </row>
    <row r="18" spans="1:4" ht="16.5" customHeight="1">
      <c r="A18" s="121" t="s">
        <v>21</v>
      </c>
      <c r="B18" s="119" t="s">
        <v>22</v>
      </c>
      <c r="C18" s="117" t="s">
        <v>27</v>
      </c>
      <c r="D18" s="204"/>
    </row>
    <row r="19" spans="1:4" ht="15" customHeight="1">
      <c r="A19" s="117" t="s">
        <v>23</v>
      </c>
      <c r="B19" s="119" t="s">
        <v>173</v>
      </c>
      <c r="C19" s="117" t="s">
        <v>77</v>
      </c>
      <c r="D19" s="201"/>
    </row>
    <row r="20" spans="1:4" ht="15" customHeight="1">
      <c r="A20" s="117" t="s">
        <v>30</v>
      </c>
      <c r="B20" s="124" t="s">
        <v>51</v>
      </c>
      <c r="C20" s="117" t="s">
        <v>29</v>
      </c>
      <c r="D20" s="201"/>
    </row>
    <row r="21" spans="1:4" ht="18.75" customHeight="1">
      <c r="A21" s="286" t="s">
        <v>145</v>
      </c>
      <c r="B21" s="287"/>
      <c r="C21" s="117"/>
      <c r="D21" s="201">
        <v>981745</v>
      </c>
    </row>
    <row r="22" spans="1:4" ht="16.5" customHeight="1">
      <c r="A22" s="117" t="s">
        <v>13</v>
      </c>
      <c r="B22" s="119" t="s">
        <v>577</v>
      </c>
      <c r="C22" s="117" t="s">
        <v>32</v>
      </c>
      <c r="D22" s="201">
        <v>492000</v>
      </c>
    </row>
    <row r="23" spans="1:4" ht="16.5" customHeight="1">
      <c r="A23" s="121"/>
      <c r="B23" s="125" t="s">
        <v>579</v>
      </c>
      <c r="C23" s="121"/>
      <c r="D23" s="205"/>
    </row>
    <row r="24" spans="1:4" ht="16.5" customHeight="1">
      <c r="A24" s="121"/>
      <c r="B24" s="125"/>
      <c r="C24" s="121"/>
      <c r="D24" s="205"/>
    </row>
    <row r="25" spans="1:4" ht="13.5" customHeight="1">
      <c r="A25" s="121" t="s">
        <v>14</v>
      </c>
      <c r="B25" s="125" t="s">
        <v>31</v>
      </c>
      <c r="C25" s="121" t="s">
        <v>32</v>
      </c>
      <c r="D25" s="205">
        <v>489745</v>
      </c>
    </row>
    <row r="26" spans="1:4" ht="38.25" customHeight="1">
      <c r="A26" s="117" t="s">
        <v>15</v>
      </c>
      <c r="B26" s="126" t="s">
        <v>56</v>
      </c>
      <c r="C26" s="117" t="s">
        <v>57</v>
      </c>
      <c r="D26" s="201"/>
    </row>
    <row r="27" spans="1:4" ht="14.25" customHeight="1">
      <c r="A27" s="121" t="s">
        <v>1</v>
      </c>
      <c r="B27" s="125" t="s">
        <v>54</v>
      </c>
      <c r="C27" s="121" t="s">
        <v>49</v>
      </c>
      <c r="D27" s="205"/>
    </row>
    <row r="28" spans="1:4" ht="15.75" customHeight="1">
      <c r="A28" s="117" t="s">
        <v>19</v>
      </c>
      <c r="B28" s="119" t="s">
        <v>55</v>
      </c>
      <c r="C28" s="117" t="s">
        <v>34</v>
      </c>
      <c r="D28" s="201"/>
    </row>
    <row r="29" spans="1:4" ht="15" customHeight="1">
      <c r="A29" s="127" t="s">
        <v>21</v>
      </c>
      <c r="B29" s="124" t="s">
        <v>174</v>
      </c>
      <c r="C29" s="127" t="s">
        <v>35</v>
      </c>
      <c r="D29" s="123"/>
    </row>
    <row r="30" spans="1:6" ht="16.5" customHeight="1">
      <c r="A30" s="127" t="s">
        <v>23</v>
      </c>
      <c r="B30" s="124" t="s">
        <v>36</v>
      </c>
      <c r="C30" s="128" t="s">
        <v>33</v>
      </c>
      <c r="D30" s="129"/>
      <c r="E30" s="58"/>
      <c r="F30" s="58"/>
    </row>
    <row r="31" spans="1:3" ht="12.75">
      <c r="A31" s="6"/>
      <c r="B31" s="7"/>
      <c r="C31" s="63"/>
    </row>
    <row r="32" spans="1:2" ht="12.75">
      <c r="A32" s="64"/>
      <c r="B32" s="63"/>
    </row>
  </sheetData>
  <sheetProtection/>
  <mergeCells count="7">
    <mergeCell ref="A11:B11"/>
    <mergeCell ref="A21:B2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&amp;RTabela nr 5
do Uchwały Budżetowej nr  
z dnia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defaultGridColor="0" zoomScalePageLayoutView="0" colorId="8" workbookViewId="0" topLeftCell="A1">
      <selection activeCell="G40" sqref="G4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92" t="s">
        <v>693</v>
      </c>
      <c r="B1" s="292"/>
      <c r="C1" s="292"/>
      <c r="D1" s="292"/>
      <c r="E1" s="292"/>
      <c r="F1" s="292"/>
      <c r="G1" s="292"/>
      <c r="H1" s="292"/>
      <c r="I1" s="292"/>
      <c r="J1" s="292"/>
    </row>
    <row r="2" ht="12.75">
      <c r="J2" s="12" t="s">
        <v>42</v>
      </c>
    </row>
    <row r="3" spans="1:10" s="5" customFormat="1" ht="20.25" customHeight="1">
      <c r="A3" s="263" t="s">
        <v>2</v>
      </c>
      <c r="B3" s="289" t="s">
        <v>3</v>
      </c>
      <c r="C3" s="289" t="s">
        <v>151</v>
      </c>
      <c r="D3" s="261" t="s">
        <v>132</v>
      </c>
      <c r="E3" s="261" t="s">
        <v>160</v>
      </c>
      <c r="F3" s="261" t="s">
        <v>90</v>
      </c>
      <c r="G3" s="261"/>
      <c r="H3" s="261"/>
      <c r="I3" s="261"/>
      <c r="J3" s="261"/>
    </row>
    <row r="4" spans="1:10" s="5" customFormat="1" ht="20.25" customHeight="1">
      <c r="A4" s="263"/>
      <c r="B4" s="290"/>
      <c r="C4" s="290"/>
      <c r="D4" s="263"/>
      <c r="E4" s="261"/>
      <c r="F4" s="261" t="s">
        <v>130</v>
      </c>
      <c r="G4" s="261" t="s">
        <v>6</v>
      </c>
      <c r="H4" s="261"/>
      <c r="I4" s="261"/>
      <c r="J4" s="261" t="s">
        <v>131</v>
      </c>
    </row>
    <row r="5" spans="1:10" s="5" customFormat="1" ht="65.25" customHeight="1">
      <c r="A5" s="263"/>
      <c r="B5" s="291"/>
      <c r="C5" s="291"/>
      <c r="D5" s="263"/>
      <c r="E5" s="261"/>
      <c r="F5" s="261"/>
      <c r="G5" s="21" t="s">
        <v>127</v>
      </c>
      <c r="H5" s="21" t="s">
        <v>128</v>
      </c>
      <c r="I5" s="21" t="s">
        <v>161</v>
      </c>
      <c r="J5" s="26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/>
      <c r="I6" s="23">
        <v>9</v>
      </c>
      <c r="J6" s="23">
        <v>10</v>
      </c>
    </row>
    <row r="7" spans="1:10" ht="19.5" customHeight="1">
      <c r="A7" s="177">
        <v>750</v>
      </c>
      <c r="B7" s="177">
        <v>75011</v>
      </c>
      <c r="C7" s="177">
        <v>2010</v>
      </c>
      <c r="D7" s="178">
        <v>39318</v>
      </c>
      <c r="E7" s="178">
        <v>39318</v>
      </c>
      <c r="F7" s="178">
        <v>39318</v>
      </c>
      <c r="G7" s="178">
        <v>39318</v>
      </c>
      <c r="H7" s="26"/>
      <c r="I7" s="26"/>
      <c r="J7" s="26"/>
    </row>
    <row r="8" spans="1:10" ht="19.5" customHeight="1">
      <c r="A8" s="175"/>
      <c r="B8" s="175"/>
      <c r="C8" s="175">
        <v>4010</v>
      </c>
      <c r="D8" s="176"/>
      <c r="E8" s="176">
        <v>39318</v>
      </c>
      <c r="F8" s="176">
        <v>39318</v>
      </c>
      <c r="G8" s="176">
        <v>39318</v>
      </c>
      <c r="H8" s="175"/>
      <c r="I8" s="175"/>
      <c r="J8" s="175"/>
    </row>
    <row r="9" spans="1:10" ht="19.5" customHeight="1">
      <c r="A9" s="179">
        <v>751</v>
      </c>
      <c r="B9" s="179">
        <v>75101</v>
      </c>
      <c r="C9" s="179">
        <v>2010</v>
      </c>
      <c r="D9" s="180">
        <v>1074</v>
      </c>
      <c r="E9" s="179">
        <v>1074</v>
      </c>
      <c r="F9" s="179">
        <v>1074</v>
      </c>
      <c r="G9" s="179"/>
      <c r="H9" s="27"/>
      <c r="I9" s="27"/>
      <c r="J9" s="27"/>
    </row>
    <row r="10" spans="1:10" ht="19.5" customHeight="1">
      <c r="A10" s="27"/>
      <c r="B10" s="27"/>
      <c r="C10" s="27">
        <v>4300</v>
      </c>
      <c r="D10" s="173"/>
      <c r="E10" s="27">
        <v>1074</v>
      </c>
      <c r="F10" s="27">
        <v>1074</v>
      </c>
      <c r="G10" s="27"/>
      <c r="H10" s="27"/>
      <c r="I10" s="27"/>
      <c r="J10" s="27"/>
    </row>
    <row r="11" spans="1:10" ht="19.5" customHeight="1">
      <c r="A11" s="179">
        <v>752</v>
      </c>
      <c r="B11" s="179">
        <v>75212</v>
      </c>
      <c r="C11" s="179">
        <v>2010</v>
      </c>
      <c r="D11" s="180">
        <v>0</v>
      </c>
      <c r="E11" s="179">
        <v>0</v>
      </c>
      <c r="F11" s="179">
        <v>0</v>
      </c>
      <c r="G11" s="27"/>
      <c r="H11" s="27"/>
      <c r="I11" s="27"/>
      <c r="J11" s="27"/>
    </row>
    <row r="12" spans="1:10" ht="19.5" customHeight="1">
      <c r="A12" s="27"/>
      <c r="B12" s="27"/>
      <c r="C12" s="27">
        <v>4210</v>
      </c>
      <c r="D12" s="173"/>
      <c r="E12" s="27">
        <v>0</v>
      </c>
      <c r="F12" s="27">
        <v>0</v>
      </c>
      <c r="G12" s="27"/>
      <c r="H12" s="27"/>
      <c r="I12" s="27"/>
      <c r="J12" s="27"/>
    </row>
    <row r="13" spans="1:10" ht="19.5" customHeight="1">
      <c r="A13" s="27"/>
      <c r="B13" s="27"/>
      <c r="C13" s="27"/>
      <c r="D13" s="173"/>
      <c r="E13" s="27"/>
      <c r="F13" s="27"/>
      <c r="G13" s="27"/>
      <c r="H13" s="27"/>
      <c r="I13" s="27"/>
      <c r="J13" s="27"/>
    </row>
    <row r="14" spans="1:10" ht="19.5" customHeight="1">
      <c r="A14" s="179">
        <v>754</v>
      </c>
      <c r="B14" s="179">
        <v>75414</v>
      </c>
      <c r="C14" s="179">
        <v>2010</v>
      </c>
      <c r="D14" s="180">
        <v>0</v>
      </c>
      <c r="E14" s="179">
        <v>0</v>
      </c>
      <c r="F14" s="179">
        <v>0</v>
      </c>
      <c r="G14" s="179"/>
      <c r="H14" s="27"/>
      <c r="I14" s="27"/>
      <c r="J14" s="27"/>
    </row>
    <row r="15" spans="1:10" ht="19.5" customHeight="1">
      <c r="A15" s="27"/>
      <c r="B15" s="27"/>
      <c r="C15" s="27">
        <v>4210</v>
      </c>
      <c r="D15" s="173">
        <v>0</v>
      </c>
      <c r="E15" s="27">
        <v>0</v>
      </c>
      <c r="F15" s="27">
        <v>0</v>
      </c>
      <c r="G15" s="27"/>
      <c r="H15" s="27"/>
      <c r="I15" s="27"/>
      <c r="J15" s="27"/>
    </row>
    <row r="16" spans="1:10" ht="19.5" customHeight="1">
      <c r="A16" s="179">
        <v>852</v>
      </c>
      <c r="B16" s="179"/>
      <c r="C16" s="179"/>
      <c r="D16" s="180">
        <v>1972700</v>
      </c>
      <c r="E16" s="180">
        <v>1972700</v>
      </c>
      <c r="F16" s="180">
        <v>1972700</v>
      </c>
      <c r="G16" s="180">
        <v>35600</v>
      </c>
      <c r="H16" s="180">
        <v>22164</v>
      </c>
      <c r="I16" s="180">
        <v>1890375</v>
      </c>
      <c r="J16" s="27"/>
    </row>
    <row r="17" spans="1:10" ht="19.5" customHeight="1">
      <c r="A17" s="27"/>
      <c r="B17" s="27">
        <v>85212</v>
      </c>
      <c r="C17" s="27">
        <v>2010</v>
      </c>
      <c r="D17" s="173">
        <v>1960000</v>
      </c>
      <c r="E17" s="173">
        <v>1960000</v>
      </c>
      <c r="F17" s="173">
        <v>1960000</v>
      </c>
      <c r="G17" s="173">
        <v>35600</v>
      </c>
      <c r="H17" s="173">
        <v>22164</v>
      </c>
      <c r="I17" s="173">
        <v>1890375</v>
      </c>
      <c r="J17" s="27"/>
    </row>
    <row r="18" spans="1:10" ht="19.5" customHeight="1">
      <c r="A18" s="27"/>
      <c r="B18" s="27"/>
      <c r="C18" s="27">
        <v>3110</v>
      </c>
      <c r="D18" s="27"/>
      <c r="E18" s="173">
        <v>1890375</v>
      </c>
      <c r="F18" s="173">
        <v>1890375</v>
      </c>
      <c r="G18" s="173"/>
      <c r="H18" s="173"/>
      <c r="I18" s="173">
        <v>1890375</v>
      </c>
      <c r="J18" s="27"/>
    </row>
    <row r="19" spans="1:10" ht="19.5" customHeight="1">
      <c r="A19" s="27"/>
      <c r="B19" s="27"/>
      <c r="C19" s="27">
        <v>3020</v>
      </c>
      <c r="D19" s="27"/>
      <c r="E19" s="173">
        <v>50</v>
      </c>
      <c r="F19" s="173">
        <v>50</v>
      </c>
      <c r="G19" s="173"/>
      <c r="H19" s="173"/>
      <c r="I19" s="173"/>
      <c r="J19" s="27"/>
    </row>
    <row r="20" spans="1:10" ht="19.5" customHeight="1">
      <c r="A20" s="27"/>
      <c r="B20" s="27"/>
      <c r="C20" s="27">
        <v>4010</v>
      </c>
      <c r="D20" s="27"/>
      <c r="E20" s="173">
        <v>33000</v>
      </c>
      <c r="F20" s="173">
        <v>33000</v>
      </c>
      <c r="G20" s="173">
        <v>33000</v>
      </c>
      <c r="H20" s="173"/>
      <c r="I20" s="27"/>
      <c r="J20" s="27"/>
    </row>
    <row r="21" spans="1:10" ht="19.5" customHeight="1">
      <c r="A21" s="27"/>
      <c r="B21" s="27"/>
      <c r="C21" s="27">
        <v>4040</v>
      </c>
      <c r="D21" s="27"/>
      <c r="E21" s="173">
        <v>2600</v>
      </c>
      <c r="F21" s="173">
        <v>2600</v>
      </c>
      <c r="G21" s="173">
        <v>2600</v>
      </c>
      <c r="H21" s="173"/>
      <c r="I21" s="27"/>
      <c r="J21" s="27"/>
    </row>
    <row r="22" spans="1:10" ht="19.5" customHeight="1">
      <c r="A22" s="27"/>
      <c r="B22" s="27"/>
      <c r="C22" s="27">
        <v>4110</v>
      </c>
      <c r="D22" s="27"/>
      <c r="E22" s="173">
        <v>21224</v>
      </c>
      <c r="F22" s="173">
        <v>21224</v>
      </c>
      <c r="G22" s="173"/>
      <c r="H22" s="173">
        <v>21224</v>
      </c>
      <c r="I22" s="27"/>
      <c r="J22" s="27"/>
    </row>
    <row r="23" spans="1:10" ht="19.5" customHeight="1">
      <c r="A23" s="27"/>
      <c r="B23" s="27"/>
      <c r="C23" s="27">
        <v>4120</v>
      </c>
      <c r="D23" s="27"/>
      <c r="E23" s="173">
        <v>940</v>
      </c>
      <c r="F23" s="173">
        <v>940</v>
      </c>
      <c r="G23" s="173"/>
      <c r="H23" s="173">
        <v>940</v>
      </c>
      <c r="I23" s="27"/>
      <c r="J23" s="27"/>
    </row>
    <row r="24" spans="1:10" ht="19.5" customHeight="1">
      <c r="A24" s="27"/>
      <c r="B24" s="27"/>
      <c r="C24" s="27">
        <v>4170</v>
      </c>
      <c r="D24" s="27"/>
      <c r="E24" s="173">
        <v>0</v>
      </c>
      <c r="F24" s="173">
        <v>0</v>
      </c>
      <c r="G24" s="173">
        <v>0</v>
      </c>
      <c r="H24" s="173"/>
      <c r="I24" s="27"/>
      <c r="J24" s="27"/>
    </row>
    <row r="25" spans="1:10" ht="19.5" customHeight="1">
      <c r="A25" s="27"/>
      <c r="B25" s="27"/>
      <c r="C25" s="27">
        <v>4210</v>
      </c>
      <c r="D25" s="27"/>
      <c r="E25" s="173">
        <v>2754</v>
      </c>
      <c r="F25" s="173">
        <v>2754</v>
      </c>
      <c r="G25" s="173"/>
      <c r="H25" s="173"/>
      <c r="I25" s="27"/>
      <c r="J25" s="27"/>
    </row>
    <row r="26" spans="1:10" ht="19.5" customHeight="1">
      <c r="A26" s="27"/>
      <c r="B26" s="27"/>
      <c r="C26" s="27">
        <v>4280</v>
      </c>
      <c r="D26" s="27"/>
      <c r="E26" s="173">
        <v>0</v>
      </c>
      <c r="F26" s="173">
        <v>0</v>
      </c>
      <c r="G26" s="173"/>
      <c r="H26" s="173"/>
      <c r="I26" s="27"/>
      <c r="J26" s="27"/>
    </row>
    <row r="27" spans="1:10" ht="19.5" customHeight="1">
      <c r="A27" s="74"/>
      <c r="B27" s="74"/>
      <c r="C27" s="74">
        <v>4300</v>
      </c>
      <c r="D27" s="74"/>
      <c r="E27" s="182">
        <v>5640</v>
      </c>
      <c r="F27" s="182">
        <v>5640</v>
      </c>
      <c r="G27" s="182"/>
      <c r="H27" s="182"/>
      <c r="I27" s="74"/>
      <c r="J27" s="74"/>
    </row>
    <row r="28" spans="1:10" ht="19.5" customHeight="1">
      <c r="A28" s="74"/>
      <c r="B28" s="74"/>
      <c r="C28" s="74">
        <v>4360</v>
      </c>
      <c r="D28" s="74"/>
      <c r="E28" s="182">
        <v>100</v>
      </c>
      <c r="F28" s="182">
        <v>100</v>
      </c>
      <c r="G28" s="182"/>
      <c r="H28" s="182"/>
      <c r="I28" s="74"/>
      <c r="J28" s="74"/>
    </row>
    <row r="29" spans="1:10" ht="19.5" customHeight="1">
      <c r="A29" s="74"/>
      <c r="B29" s="74"/>
      <c r="C29" s="74">
        <v>4370</v>
      </c>
      <c r="D29" s="74"/>
      <c r="E29" s="182">
        <v>991</v>
      </c>
      <c r="F29" s="182">
        <v>991</v>
      </c>
      <c r="G29" s="182"/>
      <c r="H29" s="182"/>
      <c r="I29" s="74"/>
      <c r="J29" s="74"/>
    </row>
    <row r="30" spans="1:10" ht="19.5" customHeight="1">
      <c r="A30" s="74"/>
      <c r="B30" s="74"/>
      <c r="C30" s="74">
        <v>4410</v>
      </c>
      <c r="D30" s="74"/>
      <c r="E30" s="182">
        <v>250</v>
      </c>
      <c r="F30" s="182">
        <v>250</v>
      </c>
      <c r="G30" s="182"/>
      <c r="H30" s="182"/>
      <c r="I30" s="74"/>
      <c r="J30" s="74"/>
    </row>
    <row r="31" spans="1:10" ht="19.5" customHeight="1">
      <c r="A31" s="74"/>
      <c r="B31" s="74"/>
      <c r="C31" s="74">
        <v>4440</v>
      </c>
      <c r="D31" s="74"/>
      <c r="E31" s="182">
        <v>1596</v>
      </c>
      <c r="F31" s="182">
        <v>1596</v>
      </c>
      <c r="G31" s="182"/>
      <c r="H31" s="182"/>
      <c r="I31" s="74"/>
      <c r="J31" s="74"/>
    </row>
    <row r="32" spans="1:10" ht="19.5" customHeight="1">
      <c r="A32" s="74"/>
      <c r="B32" s="74"/>
      <c r="C32" s="74">
        <v>4700</v>
      </c>
      <c r="D32" s="74"/>
      <c r="E32" s="182">
        <v>480</v>
      </c>
      <c r="F32" s="182">
        <v>480</v>
      </c>
      <c r="G32" s="182"/>
      <c r="H32" s="182"/>
      <c r="I32" s="74"/>
      <c r="J32" s="74"/>
    </row>
    <row r="33" spans="1:10" ht="19.5" customHeight="1">
      <c r="A33" s="74"/>
      <c r="B33" s="74"/>
      <c r="C33" s="74">
        <v>4740</v>
      </c>
      <c r="D33" s="74"/>
      <c r="E33" s="182">
        <v>0</v>
      </c>
      <c r="F33" s="182">
        <v>0</v>
      </c>
      <c r="G33" s="182"/>
      <c r="H33" s="182"/>
      <c r="I33" s="74"/>
      <c r="J33" s="74"/>
    </row>
    <row r="34" spans="1:10" ht="19.5" customHeight="1">
      <c r="A34" s="74"/>
      <c r="B34" s="74"/>
      <c r="C34" s="74">
        <v>4750</v>
      </c>
      <c r="D34" s="74"/>
      <c r="E34" s="182">
        <v>0</v>
      </c>
      <c r="F34" s="182">
        <v>0</v>
      </c>
      <c r="G34" s="182"/>
      <c r="H34" s="182"/>
      <c r="I34" s="74"/>
      <c r="J34" s="74"/>
    </row>
    <row r="35" spans="1:10" ht="19.5" customHeight="1">
      <c r="A35" s="74"/>
      <c r="B35" s="74">
        <v>85213</v>
      </c>
      <c r="C35" s="74">
        <v>2010</v>
      </c>
      <c r="D35" s="182">
        <v>2700</v>
      </c>
      <c r="E35" s="182">
        <v>2700</v>
      </c>
      <c r="F35" s="182">
        <v>2700</v>
      </c>
      <c r="G35" s="182"/>
      <c r="H35" s="182">
        <v>2700</v>
      </c>
      <c r="I35" s="74"/>
      <c r="J35" s="74"/>
    </row>
    <row r="36" spans="1:10" ht="19.5" customHeight="1">
      <c r="A36" s="74"/>
      <c r="B36" s="74"/>
      <c r="C36" s="74">
        <v>4130</v>
      </c>
      <c r="D36" s="182"/>
      <c r="E36" s="182">
        <v>2700</v>
      </c>
      <c r="F36" s="182">
        <v>2700</v>
      </c>
      <c r="G36" s="182"/>
      <c r="H36" s="182">
        <v>2700</v>
      </c>
      <c r="I36" s="74"/>
      <c r="J36" s="74"/>
    </row>
    <row r="37" spans="1:10" ht="19.5" customHeight="1">
      <c r="A37" s="74"/>
      <c r="B37" s="74">
        <v>85228</v>
      </c>
      <c r="C37" s="74">
        <v>2010</v>
      </c>
      <c r="D37" s="182">
        <v>10000</v>
      </c>
      <c r="E37" s="182">
        <v>10000</v>
      </c>
      <c r="F37" s="182">
        <v>10000</v>
      </c>
      <c r="G37" s="182">
        <v>8430</v>
      </c>
      <c r="H37" s="182">
        <v>1570</v>
      </c>
      <c r="I37" s="74"/>
      <c r="J37" s="74"/>
    </row>
    <row r="38" spans="1:10" ht="19.5" customHeight="1">
      <c r="A38" s="74"/>
      <c r="B38" s="74"/>
      <c r="C38" s="74">
        <v>4110</v>
      </c>
      <c r="D38" s="74"/>
      <c r="E38" s="182">
        <v>1570</v>
      </c>
      <c r="F38" s="182">
        <v>1570</v>
      </c>
      <c r="G38" s="182"/>
      <c r="H38" s="182">
        <v>1570</v>
      </c>
      <c r="I38" s="74"/>
      <c r="J38" s="74"/>
    </row>
    <row r="39" spans="1:10" ht="19.5" customHeight="1">
      <c r="A39" s="28"/>
      <c r="B39" s="28"/>
      <c r="C39" s="28">
        <v>4170</v>
      </c>
      <c r="D39" s="28"/>
      <c r="E39" s="174">
        <v>8430</v>
      </c>
      <c r="F39" s="174">
        <v>8430</v>
      </c>
      <c r="G39" s="174">
        <v>8430</v>
      </c>
      <c r="H39" s="174"/>
      <c r="I39" s="28"/>
      <c r="J39" s="28"/>
    </row>
    <row r="40" spans="1:10" ht="19.5" customHeight="1">
      <c r="A40" s="293">
        <v>2013092</v>
      </c>
      <c r="B40" s="293"/>
      <c r="C40" s="293"/>
      <c r="D40" s="293"/>
      <c r="E40" s="183">
        <v>2013092</v>
      </c>
      <c r="F40" s="183">
        <v>2013092</v>
      </c>
      <c r="G40" s="183">
        <v>87029</v>
      </c>
      <c r="H40" s="183">
        <v>26434</v>
      </c>
      <c r="I40" s="183">
        <v>1890375</v>
      </c>
      <c r="J40" s="24"/>
    </row>
    <row r="42" ht="12.75">
      <c r="A42" s="97" t="s">
        <v>195</v>
      </c>
    </row>
  </sheetData>
  <sheetProtection/>
  <mergeCells count="11">
    <mergeCell ref="A40:D4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779527559055118" bottom="0.3937007874015748" header="0.5118110236220472" footer="0.5118110236220472"/>
  <pageSetup horizontalDpi="600" verticalDpi="600" orientation="landscape" paperSize="9" scale="90" r:id="rId1"/>
  <headerFooter alignWithMargins="0">
    <oddHeader>&amp;RZałącznik nr 3
do Uchwały Budżetowej nr XXIV/ 128 /2012
z dnia 28 grudnia 2012 r.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92" t="s">
        <v>216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5" t="s">
        <v>42</v>
      </c>
    </row>
    <row r="4" spans="1:10" ht="20.25" customHeight="1">
      <c r="A4" s="263" t="s">
        <v>2</v>
      </c>
      <c r="B4" s="289" t="s">
        <v>3</v>
      </c>
      <c r="C4" s="289" t="s">
        <v>151</v>
      </c>
      <c r="D4" s="261" t="s">
        <v>132</v>
      </c>
      <c r="E4" s="261" t="s">
        <v>160</v>
      </c>
      <c r="F4" s="261" t="s">
        <v>90</v>
      </c>
      <c r="G4" s="261"/>
      <c r="H4" s="261"/>
      <c r="I4" s="261"/>
      <c r="J4" s="261"/>
    </row>
    <row r="5" spans="1:10" ht="18" customHeight="1">
      <c r="A5" s="263"/>
      <c r="B5" s="290"/>
      <c r="C5" s="290"/>
      <c r="D5" s="263"/>
      <c r="E5" s="261"/>
      <c r="F5" s="261" t="s">
        <v>130</v>
      </c>
      <c r="G5" s="261" t="s">
        <v>6</v>
      </c>
      <c r="H5" s="261"/>
      <c r="I5" s="261"/>
      <c r="J5" s="261" t="s">
        <v>131</v>
      </c>
    </row>
    <row r="6" spans="1:10" ht="69" customHeight="1">
      <c r="A6" s="263"/>
      <c r="B6" s="291"/>
      <c r="C6" s="291"/>
      <c r="D6" s="263"/>
      <c r="E6" s="261"/>
      <c r="F6" s="261"/>
      <c r="G6" s="21" t="s">
        <v>127</v>
      </c>
      <c r="H6" s="21" t="s">
        <v>128</v>
      </c>
      <c r="I6" s="21" t="s">
        <v>161</v>
      </c>
      <c r="J6" s="26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93" t="s">
        <v>146</v>
      </c>
      <c r="B21" s="293"/>
      <c r="C21" s="293"/>
      <c r="D21" s="293"/>
      <c r="E21" s="24"/>
      <c r="F21" s="24"/>
      <c r="G21" s="24"/>
      <c r="H21" s="24"/>
      <c r="I21" s="24"/>
      <c r="J21" s="24"/>
    </row>
    <row r="23" spans="1:7" ht="12.75">
      <c r="A23" s="97" t="s">
        <v>195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2">
      <selection activeCell="D13" sqref="D13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92" t="s">
        <v>645</v>
      </c>
      <c r="B1" s="292"/>
      <c r="C1" s="292"/>
      <c r="D1" s="292"/>
      <c r="E1" s="292"/>
      <c r="F1" s="292"/>
      <c r="G1" s="292"/>
      <c r="H1" s="292"/>
      <c r="I1" s="292"/>
      <c r="J1" s="292"/>
    </row>
    <row r="3" ht="12.75">
      <c r="J3" s="85" t="s">
        <v>42</v>
      </c>
    </row>
    <row r="4" spans="1:79" ht="20.25" customHeight="1">
      <c r="A4" s="263" t="s">
        <v>2</v>
      </c>
      <c r="B4" s="289" t="s">
        <v>3</v>
      </c>
      <c r="C4" s="289" t="s">
        <v>151</v>
      </c>
      <c r="D4" s="261" t="s">
        <v>132</v>
      </c>
      <c r="E4" s="261" t="s">
        <v>160</v>
      </c>
      <c r="F4" s="261" t="s">
        <v>90</v>
      </c>
      <c r="G4" s="261"/>
      <c r="H4" s="261"/>
      <c r="I4" s="261"/>
      <c r="J4" s="261"/>
      <c r="BX4" s="2"/>
      <c r="BY4" s="2"/>
      <c r="BZ4" s="2"/>
      <c r="CA4" s="2"/>
    </row>
    <row r="5" spans="1:79" ht="18" customHeight="1">
      <c r="A5" s="263"/>
      <c r="B5" s="290"/>
      <c r="C5" s="290"/>
      <c r="D5" s="263"/>
      <c r="E5" s="261"/>
      <c r="F5" s="261" t="s">
        <v>130</v>
      </c>
      <c r="G5" s="261" t="s">
        <v>6</v>
      </c>
      <c r="H5" s="261"/>
      <c r="I5" s="261"/>
      <c r="J5" s="261" t="s">
        <v>131</v>
      </c>
      <c r="BX5" s="2"/>
      <c r="BY5" s="2"/>
      <c r="BZ5" s="2"/>
      <c r="CA5" s="2"/>
    </row>
    <row r="6" spans="1:79" ht="69" customHeight="1">
      <c r="A6" s="263"/>
      <c r="B6" s="291"/>
      <c r="C6" s="291"/>
      <c r="D6" s="263"/>
      <c r="E6" s="261"/>
      <c r="F6" s="261"/>
      <c r="G6" s="21" t="s">
        <v>127</v>
      </c>
      <c r="H6" s="21" t="s">
        <v>128</v>
      </c>
      <c r="I6" s="21" t="s">
        <v>129</v>
      </c>
      <c r="J6" s="261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177">
        <v>600</v>
      </c>
      <c r="B8" s="177"/>
      <c r="C8" s="177"/>
      <c r="D8" s="178">
        <v>30000</v>
      </c>
      <c r="E8" s="178">
        <v>30000</v>
      </c>
      <c r="F8" s="178">
        <v>0</v>
      </c>
      <c r="G8" s="26"/>
      <c r="H8" s="26"/>
      <c r="I8" s="26"/>
      <c r="J8" s="180">
        <v>30000</v>
      </c>
      <c r="BX8" s="2"/>
      <c r="BY8" s="2"/>
      <c r="BZ8" s="2"/>
      <c r="CA8" s="2"/>
    </row>
    <row r="9" spans="1:79" ht="19.5" customHeight="1">
      <c r="A9" s="27"/>
      <c r="B9" s="27">
        <v>60016</v>
      </c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>
        <v>6300</v>
      </c>
      <c r="D10" s="173">
        <v>30000</v>
      </c>
      <c r="E10" s="173">
        <v>30000</v>
      </c>
      <c r="F10" s="173">
        <v>0</v>
      </c>
      <c r="G10" s="27"/>
      <c r="H10" s="27"/>
      <c r="I10" s="27"/>
      <c r="J10" s="27">
        <v>30000</v>
      </c>
      <c r="BX10" s="2"/>
      <c r="BY10" s="2"/>
      <c r="BZ10" s="2"/>
      <c r="CA10" s="2"/>
    </row>
    <row r="11" spans="1:79" ht="19.5" customHeight="1">
      <c r="A11" s="27"/>
      <c r="B11" s="27"/>
      <c r="C11" s="27"/>
      <c r="D11" s="173"/>
      <c r="E11" s="173"/>
      <c r="F11" s="173"/>
      <c r="G11" s="27"/>
      <c r="H11" s="27"/>
      <c r="I11" s="27"/>
      <c r="J11" s="173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94" t="s">
        <v>146</v>
      </c>
      <c r="B21" s="294"/>
      <c r="C21" s="294"/>
      <c r="D21" s="294"/>
      <c r="E21" s="200">
        <v>30000</v>
      </c>
      <c r="F21" s="200">
        <v>30000</v>
      </c>
      <c r="G21" s="200"/>
      <c r="H21" s="200"/>
      <c r="I21" s="200"/>
      <c r="J21" s="200">
        <v>30000</v>
      </c>
      <c r="BX21" s="2"/>
      <c r="BY21" s="2"/>
      <c r="BZ21" s="2"/>
      <c r="CA21" s="2"/>
    </row>
    <row r="23" ht="12.75">
      <c r="A23" s="97" t="s">
        <v>195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5
do Uchwały Budżetowej nr  .......
z dnia ... grudnia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Twoja nazwa użytkownika</cp:lastModifiedBy>
  <cp:lastPrinted>2012-12-28T12:52:44Z</cp:lastPrinted>
  <dcterms:created xsi:type="dcterms:W3CDTF">1998-12-09T13:02:10Z</dcterms:created>
  <dcterms:modified xsi:type="dcterms:W3CDTF">2013-01-10T12:25:05Z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