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 activeTab="4"/>
  </bookViews>
  <sheets>
    <sheet name="18 lutego" sheetId="16" r:id="rId1"/>
    <sheet name="marzec" sheetId="17" r:id="rId2"/>
    <sheet name="kwiecień" sheetId="18" r:id="rId3"/>
    <sheet name="maj" sheetId="19" r:id="rId4"/>
    <sheet name="21 maja" sheetId="20" r:id="rId5"/>
  </sheets>
  <calcPr calcId="125725"/>
</workbook>
</file>

<file path=xl/calcChain.xml><?xml version="1.0" encoding="utf-8"?>
<calcChain xmlns="http://schemas.openxmlformats.org/spreadsheetml/2006/main">
  <c r="E106" i="20"/>
  <c r="G126"/>
  <c r="G125"/>
  <c r="F126"/>
  <c r="F125"/>
  <c r="G123"/>
  <c r="F123"/>
  <c r="G122"/>
  <c r="F122"/>
  <c r="G119"/>
  <c r="F119"/>
  <c r="G117"/>
  <c r="F117"/>
  <c r="G113"/>
  <c r="F113"/>
  <c r="G110"/>
  <c r="F110"/>
  <c r="G108"/>
  <c r="F108"/>
  <c r="G105"/>
  <c r="F105"/>
  <c r="F104"/>
  <c r="G102"/>
  <c r="F102"/>
  <c r="G100"/>
  <c r="F100"/>
  <c r="G97"/>
  <c r="F97"/>
  <c r="G96"/>
  <c r="G94"/>
  <c r="F94"/>
  <c r="G92"/>
  <c r="F92"/>
  <c r="G90"/>
  <c r="F90"/>
  <c r="G88"/>
  <c r="G87"/>
  <c r="F88"/>
  <c r="F87"/>
  <c r="G84"/>
  <c r="F84"/>
  <c r="G77"/>
  <c r="F77"/>
  <c r="G68"/>
  <c r="F68"/>
  <c r="G62"/>
  <c r="F62"/>
  <c r="G60"/>
  <c r="G59"/>
  <c r="F60"/>
  <c r="F59"/>
  <c r="G57"/>
  <c r="F57"/>
  <c r="G54"/>
  <c r="G53"/>
  <c r="F54"/>
  <c r="F53"/>
  <c r="G51"/>
  <c r="F51"/>
  <c r="G49"/>
  <c r="F49"/>
  <c r="G48"/>
  <c r="F48"/>
  <c r="G44"/>
  <c r="F44"/>
  <c r="G41"/>
  <c r="F41"/>
  <c r="G40"/>
  <c r="G38"/>
  <c r="G37"/>
  <c r="F38"/>
  <c r="F37"/>
  <c r="G28"/>
  <c r="G27"/>
  <c r="F28"/>
  <c r="F27"/>
  <c r="G24"/>
  <c r="F24"/>
  <c r="G21"/>
  <c r="F21"/>
  <c r="G20"/>
  <c r="G17"/>
  <c r="F17"/>
  <c r="G14"/>
  <c r="F14"/>
  <c r="G13"/>
  <c r="E106" i="19"/>
  <c r="G126"/>
  <c r="F126"/>
  <c r="G125"/>
  <c r="F125"/>
  <c r="G123"/>
  <c r="F123"/>
  <c r="G122"/>
  <c r="F122"/>
  <c r="G119"/>
  <c r="F119"/>
  <c r="G117"/>
  <c r="F117"/>
  <c r="G113"/>
  <c r="F113"/>
  <c r="G110"/>
  <c r="F110"/>
  <c r="G108"/>
  <c r="G104"/>
  <c r="F108"/>
  <c r="G105"/>
  <c r="F105"/>
  <c r="F104"/>
  <c r="G102"/>
  <c r="F102"/>
  <c r="G100"/>
  <c r="F100"/>
  <c r="G97"/>
  <c r="F97"/>
  <c r="G96"/>
  <c r="F96"/>
  <c r="G94"/>
  <c r="F94"/>
  <c r="G92"/>
  <c r="F92"/>
  <c r="G90"/>
  <c r="F90"/>
  <c r="G88"/>
  <c r="F88"/>
  <c r="G87"/>
  <c r="F87"/>
  <c r="G84"/>
  <c r="F84"/>
  <c r="G77"/>
  <c r="F77"/>
  <c r="G68"/>
  <c r="F68"/>
  <c r="G62"/>
  <c r="F62"/>
  <c r="G60"/>
  <c r="F60"/>
  <c r="G59"/>
  <c r="F59"/>
  <c r="G57"/>
  <c r="F57"/>
  <c r="G54"/>
  <c r="F54"/>
  <c r="G53"/>
  <c r="F53"/>
  <c r="G51"/>
  <c r="F51"/>
  <c r="G49"/>
  <c r="F49"/>
  <c r="G48"/>
  <c r="F48"/>
  <c r="G44"/>
  <c r="F44"/>
  <c r="G41"/>
  <c r="F41"/>
  <c r="G40"/>
  <c r="F40"/>
  <c r="G38"/>
  <c r="F38"/>
  <c r="G37"/>
  <c r="F37"/>
  <c r="G28"/>
  <c r="F28"/>
  <c r="G27"/>
  <c r="F27"/>
  <c r="G24"/>
  <c r="F24"/>
  <c r="G21"/>
  <c r="F21"/>
  <c r="G20"/>
  <c r="F20"/>
  <c r="G17"/>
  <c r="F17"/>
  <c r="G14"/>
  <c r="F14"/>
  <c r="G13"/>
  <c r="G129"/>
  <c r="F13"/>
  <c r="E106" i="18"/>
  <c r="G126"/>
  <c r="F126"/>
  <c r="G125"/>
  <c r="F125"/>
  <c r="G123"/>
  <c r="F123"/>
  <c r="G122"/>
  <c r="F122"/>
  <c r="G119"/>
  <c r="F119"/>
  <c r="G117"/>
  <c r="F117"/>
  <c r="G113"/>
  <c r="F113"/>
  <c r="G110"/>
  <c r="F110"/>
  <c r="G108"/>
  <c r="G104"/>
  <c r="F108"/>
  <c r="G105"/>
  <c r="F105"/>
  <c r="F104"/>
  <c r="G102"/>
  <c r="F102"/>
  <c r="G100"/>
  <c r="F100"/>
  <c r="G97"/>
  <c r="F97"/>
  <c r="G96"/>
  <c r="F96"/>
  <c r="G94"/>
  <c r="F94"/>
  <c r="G92"/>
  <c r="F92"/>
  <c r="G90"/>
  <c r="F90"/>
  <c r="G88"/>
  <c r="F88"/>
  <c r="G87"/>
  <c r="F87"/>
  <c r="G84"/>
  <c r="F84"/>
  <c r="G77"/>
  <c r="F77"/>
  <c r="G68"/>
  <c r="F68"/>
  <c r="G62"/>
  <c r="F62"/>
  <c r="G60"/>
  <c r="F60"/>
  <c r="G59"/>
  <c r="F59"/>
  <c r="G57"/>
  <c r="F57"/>
  <c r="G54"/>
  <c r="F54"/>
  <c r="G53"/>
  <c r="F53"/>
  <c r="G51"/>
  <c r="F51"/>
  <c r="G49"/>
  <c r="F49"/>
  <c r="G48"/>
  <c r="F48"/>
  <c r="G44"/>
  <c r="F44"/>
  <c r="G41"/>
  <c r="F41"/>
  <c r="G40"/>
  <c r="F40"/>
  <c r="G38"/>
  <c r="F38"/>
  <c r="G37"/>
  <c r="F37"/>
  <c r="G28"/>
  <c r="F28"/>
  <c r="G27"/>
  <c r="F27"/>
  <c r="G24"/>
  <c r="F24"/>
  <c r="G21"/>
  <c r="F21"/>
  <c r="G20"/>
  <c r="F20"/>
  <c r="G17"/>
  <c r="F17"/>
  <c r="G14"/>
  <c r="F14"/>
  <c r="G13"/>
  <c r="G129"/>
  <c r="F13"/>
  <c r="F129"/>
  <c r="E51" i="17"/>
  <c r="F51"/>
  <c r="G51"/>
  <c r="G48"/>
  <c r="F48"/>
  <c r="H52"/>
  <c r="E52" i="18"/>
  <c r="H52"/>
  <c r="E52" i="19"/>
  <c r="H52"/>
  <c r="E52" i="20"/>
  <c r="H52"/>
  <c r="E14" i="17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H127"/>
  <c r="E127" i="18"/>
  <c r="H127"/>
  <c r="E127" i="19"/>
  <c r="H127"/>
  <c r="E127" i="20"/>
  <c r="H127"/>
  <c r="E129" i="17"/>
  <c r="E13"/>
  <c r="G126"/>
  <c r="F126"/>
  <c r="H126"/>
  <c r="E126" i="18"/>
  <c r="H126"/>
  <c r="E126" i="19"/>
  <c r="H126"/>
  <c r="E126" i="20"/>
  <c r="H126"/>
  <c r="G125" i="17"/>
  <c r="F125"/>
  <c r="H125"/>
  <c r="E125" i="18"/>
  <c r="H125"/>
  <c r="E125" i="19"/>
  <c r="H125"/>
  <c r="E125" i="20"/>
  <c r="H125"/>
  <c r="H124" i="17"/>
  <c r="E124" i="18"/>
  <c r="H124"/>
  <c r="E124" i="19"/>
  <c r="H124"/>
  <c r="E124" i="20"/>
  <c r="H124"/>
  <c r="G123" i="17"/>
  <c r="F123"/>
  <c r="H123"/>
  <c r="E123" i="18"/>
  <c r="H123"/>
  <c r="E123" i="19"/>
  <c r="H123"/>
  <c r="E123" i="20"/>
  <c r="H123"/>
  <c r="G122" i="17"/>
  <c r="F122"/>
  <c r="H122"/>
  <c r="E122" i="18"/>
  <c r="H122"/>
  <c r="E122" i="19"/>
  <c r="H122"/>
  <c r="E122" i="20"/>
  <c r="H121" i="17"/>
  <c r="E121" i="18"/>
  <c r="H121"/>
  <c r="E121" i="19"/>
  <c r="H121"/>
  <c r="E121" i="20"/>
  <c r="H121"/>
  <c r="H120" i="17"/>
  <c r="E120" i="18"/>
  <c r="H120"/>
  <c r="E120" i="19"/>
  <c r="H120"/>
  <c r="E120" i="20"/>
  <c r="H120"/>
  <c r="G119" i="17"/>
  <c r="F119"/>
  <c r="H119"/>
  <c r="E119" i="18"/>
  <c r="H119"/>
  <c r="E119" i="19"/>
  <c r="H119"/>
  <c r="E119" i="20"/>
  <c r="H118" i="17"/>
  <c r="E118" i="18"/>
  <c r="H118"/>
  <c r="E118" i="19"/>
  <c r="H118"/>
  <c r="E118" i="20"/>
  <c r="H118"/>
  <c r="G117" i="17"/>
  <c r="F117"/>
  <c r="H117"/>
  <c r="E117" i="18"/>
  <c r="H117"/>
  <c r="E117" i="19"/>
  <c r="H117"/>
  <c r="E117" i="20"/>
  <c r="H117"/>
  <c r="H116" i="17"/>
  <c r="E116" i="18"/>
  <c r="H116"/>
  <c r="E116" i="19"/>
  <c r="H116"/>
  <c r="E116" i="20"/>
  <c r="H116"/>
  <c r="H115" i="17"/>
  <c r="E115" i="18"/>
  <c r="H115"/>
  <c r="E115" i="19"/>
  <c r="H115"/>
  <c r="E115" i="20"/>
  <c r="H115"/>
  <c r="H114" i="17"/>
  <c r="E114" i="18"/>
  <c r="H114"/>
  <c r="E114" i="19"/>
  <c r="H114"/>
  <c r="E114" i="20"/>
  <c r="H114"/>
  <c r="G113" i="17"/>
  <c r="F113"/>
  <c r="H113"/>
  <c r="E113" i="18"/>
  <c r="H113"/>
  <c r="E113" i="19"/>
  <c r="H113"/>
  <c r="E113" i="20"/>
  <c r="H113"/>
  <c r="H112" i="17"/>
  <c r="E112" i="18"/>
  <c r="H112"/>
  <c r="E112" i="19"/>
  <c r="H112"/>
  <c r="E112" i="20"/>
  <c r="H112"/>
  <c r="H111" i="17"/>
  <c r="E111" i="18"/>
  <c r="H111"/>
  <c r="E111" i="19"/>
  <c r="H111"/>
  <c r="E111" i="20"/>
  <c r="H111"/>
  <c r="G110" i="17"/>
  <c r="F110"/>
  <c r="H110"/>
  <c r="E110" i="18"/>
  <c r="H110"/>
  <c r="E110" i="19"/>
  <c r="H110"/>
  <c r="E110" i="20"/>
  <c r="H109" i="17"/>
  <c r="E109" i="18"/>
  <c r="H109"/>
  <c r="E109" i="19"/>
  <c r="H109"/>
  <c r="E109" i="20"/>
  <c r="H109"/>
  <c r="G108" i="17"/>
  <c r="F108"/>
  <c r="H108"/>
  <c r="E108" i="18"/>
  <c r="H108"/>
  <c r="E108" i="19"/>
  <c r="H108"/>
  <c r="E108" i="20"/>
  <c r="H107" i="17"/>
  <c r="E107" i="18"/>
  <c r="H107"/>
  <c r="E107" i="19"/>
  <c r="H107"/>
  <c r="E107" i="20"/>
  <c r="H107"/>
  <c r="G105" i="17"/>
  <c r="F105"/>
  <c r="H105"/>
  <c r="E105" i="18"/>
  <c r="H105"/>
  <c r="E105" i="19"/>
  <c r="H105"/>
  <c r="E105" i="20"/>
  <c r="G104" i="17"/>
  <c r="F104"/>
  <c r="H104"/>
  <c r="E104" i="18"/>
  <c r="H104"/>
  <c r="E104" i="19"/>
  <c r="H104"/>
  <c r="E104" i="20"/>
  <c r="H103" i="17"/>
  <c r="E103" i="18"/>
  <c r="H103"/>
  <c r="E103" i="19"/>
  <c r="H103"/>
  <c r="E103" i="20"/>
  <c r="H103"/>
  <c r="G102" i="17"/>
  <c r="F102"/>
  <c r="H102"/>
  <c r="E102" i="18"/>
  <c r="H102"/>
  <c r="E102" i="19"/>
  <c r="H102"/>
  <c r="E102" i="20"/>
  <c r="H102"/>
  <c r="H101" i="17"/>
  <c r="E101" i="18"/>
  <c r="H101"/>
  <c r="E101" i="19"/>
  <c r="H101"/>
  <c r="E101" i="20"/>
  <c r="H101"/>
  <c r="G100" i="17"/>
  <c r="F100"/>
  <c r="H100"/>
  <c r="E100" i="18"/>
  <c r="H100"/>
  <c r="E100" i="19"/>
  <c r="H100"/>
  <c r="E100" i="20"/>
  <c r="H100"/>
  <c r="H99" i="17"/>
  <c r="E99" i="18"/>
  <c r="H99"/>
  <c r="E99" i="19"/>
  <c r="H99"/>
  <c r="E99" i="20"/>
  <c r="H99"/>
  <c r="H98" i="17"/>
  <c r="E98" i="18"/>
  <c r="H98"/>
  <c r="E98" i="19"/>
  <c r="H98"/>
  <c r="E98" i="20"/>
  <c r="H98"/>
  <c r="G97" i="17"/>
  <c r="F97"/>
  <c r="H97"/>
  <c r="E97" i="18"/>
  <c r="H97"/>
  <c r="E97" i="19"/>
  <c r="H97"/>
  <c r="E97" i="20"/>
  <c r="G96" i="17"/>
  <c r="F96"/>
  <c r="H96"/>
  <c r="E96" i="18"/>
  <c r="H96"/>
  <c r="E96" i="19"/>
  <c r="H96"/>
  <c r="E96" i="20"/>
  <c r="H95" i="17"/>
  <c r="E95" i="18"/>
  <c r="H95"/>
  <c r="E95" i="19"/>
  <c r="H95"/>
  <c r="E95" i="20"/>
  <c r="H95"/>
  <c r="G94" i="17"/>
  <c r="F94"/>
  <c r="H94"/>
  <c r="E94" i="18"/>
  <c r="H94"/>
  <c r="E94" i="19"/>
  <c r="H94"/>
  <c r="E94" i="20"/>
  <c r="H94"/>
  <c r="H93" i="17"/>
  <c r="E93" i="18"/>
  <c r="H93"/>
  <c r="E93" i="19"/>
  <c r="H93"/>
  <c r="E93" i="20"/>
  <c r="H93"/>
  <c r="G92" i="17"/>
  <c r="F92"/>
  <c r="H92"/>
  <c r="E92" i="18"/>
  <c r="H92"/>
  <c r="E92" i="19"/>
  <c r="H92"/>
  <c r="E92" i="20"/>
  <c r="H92"/>
  <c r="H91" i="17"/>
  <c r="E91" i="18"/>
  <c r="H91"/>
  <c r="E91" i="19"/>
  <c r="H91"/>
  <c r="E91" i="20"/>
  <c r="H91"/>
  <c r="G90" i="17"/>
  <c r="F90"/>
  <c r="H90"/>
  <c r="E90" i="18"/>
  <c r="H90"/>
  <c r="E90" i="19"/>
  <c r="H90"/>
  <c r="E90" i="20"/>
  <c r="H90"/>
  <c r="H89" i="17"/>
  <c r="E89" i="18"/>
  <c r="H89"/>
  <c r="E89" i="19"/>
  <c r="H89"/>
  <c r="E89" i="20"/>
  <c r="H89"/>
  <c r="G88" i="17"/>
  <c r="F88"/>
  <c r="H88"/>
  <c r="E88" i="18"/>
  <c r="H88"/>
  <c r="E88" i="19"/>
  <c r="H88"/>
  <c r="E88" i="20"/>
  <c r="H88"/>
  <c r="G87" i="17"/>
  <c r="F87"/>
  <c r="H87"/>
  <c r="E87" i="18"/>
  <c r="H87"/>
  <c r="E87" i="19"/>
  <c r="H87"/>
  <c r="E87" i="20"/>
  <c r="H86" i="17"/>
  <c r="E86" i="18"/>
  <c r="H86"/>
  <c r="E86" i="19"/>
  <c r="H86"/>
  <c r="E86" i="20"/>
  <c r="H86"/>
  <c r="H85" i="17"/>
  <c r="E85" i="18"/>
  <c r="H85"/>
  <c r="E85" i="19"/>
  <c r="H85"/>
  <c r="E85" i="20"/>
  <c r="H85"/>
  <c r="G84" i="17"/>
  <c r="F84"/>
  <c r="H84"/>
  <c r="E84" i="18"/>
  <c r="H84"/>
  <c r="E84" i="19"/>
  <c r="H84"/>
  <c r="E84" i="20"/>
  <c r="H84"/>
  <c r="H83" i="17"/>
  <c r="E83" i="18"/>
  <c r="H83"/>
  <c r="E83" i="19"/>
  <c r="H83"/>
  <c r="E83" i="20"/>
  <c r="H83"/>
  <c r="H82" i="17"/>
  <c r="E82" i="18"/>
  <c r="H82"/>
  <c r="E82" i="19"/>
  <c r="H82"/>
  <c r="E82" i="20"/>
  <c r="H82"/>
  <c r="H81" i="17"/>
  <c r="E81" i="18"/>
  <c r="H81"/>
  <c r="E81" i="19"/>
  <c r="H81"/>
  <c r="E81" i="20"/>
  <c r="H81"/>
  <c r="H80" i="17"/>
  <c r="E80" i="18"/>
  <c r="H80"/>
  <c r="E80" i="19"/>
  <c r="H80"/>
  <c r="E80" i="20"/>
  <c r="H80"/>
  <c r="H79" i="17"/>
  <c r="E79" i="18"/>
  <c r="H79"/>
  <c r="E79" i="19"/>
  <c r="H79"/>
  <c r="E79" i="20"/>
  <c r="H79"/>
  <c r="H78" i="17"/>
  <c r="E78" i="18"/>
  <c r="H78"/>
  <c r="E78" i="19"/>
  <c r="H78"/>
  <c r="E78" i="20"/>
  <c r="H78"/>
  <c r="G77" i="17"/>
  <c r="F77"/>
  <c r="H77"/>
  <c r="E77" i="18"/>
  <c r="H77"/>
  <c r="E77" i="19"/>
  <c r="H77"/>
  <c r="E77" i="20"/>
  <c r="H76" i="17"/>
  <c r="E76" i="18"/>
  <c r="H76"/>
  <c r="E76" i="19"/>
  <c r="H76"/>
  <c r="E76" i="20"/>
  <c r="H76"/>
  <c r="H75" i="17"/>
  <c r="E75" i="18"/>
  <c r="H75"/>
  <c r="E75" i="19"/>
  <c r="H75"/>
  <c r="E75" i="20"/>
  <c r="H75"/>
  <c r="H74" i="17"/>
  <c r="E74" i="18"/>
  <c r="H74"/>
  <c r="E74" i="19"/>
  <c r="H74"/>
  <c r="E74" i="20"/>
  <c r="H74"/>
  <c r="H73" i="17"/>
  <c r="E73" i="18"/>
  <c r="H73"/>
  <c r="E73" i="19"/>
  <c r="H73"/>
  <c r="E73" i="20"/>
  <c r="H73"/>
  <c r="H72" i="17"/>
  <c r="E72" i="18"/>
  <c r="H72"/>
  <c r="E72" i="19"/>
  <c r="H72"/>
  <c r="E72" i="20"/>
  <c r="H72"/>
  <c r="H71" i="17"/>
  <c r="E71" i="18"/>
  <c r="H71"/>
  <c r="E71" i="19"/>
  <c r="H71"/>
  <c r="E71" i="20"/>
  <c r="H71"/>
  <c r="H70" i="17"/>
  <c r="E70" i="18"/>
  <c r="H70"/>
  <c r="E70" i="19"/>
  <c r="H70"/>
  <c r="E70" i="20"/>
  <c r="H70"/>
  <c r="H69" i="17"/>
  <c r="E69" i="18"/>
  <c r="H69"/>
  <c r="E69" i="19"/>
  <c r="H69"/>
  <c r="E69" i="20"/>
  <c r="H69"/>
  <c r="G68" i="17"/>
  <c r="F68"/>
  <c r="H68"/>
  <c r="E68" i="18"/>
  <c r="H68"/>
  <c r="E68" i="19"/>
  <c r="H68"/>
  <c r="E68" i="20"/>
  <c r="H68"/>
  <c r="H67" i="17"/>
  <c r="E67" i="18"/>
  <c r="H67"/>
  <c r="E67" i="19"/>
  <c r="H67"/>
  <c r="E67" i="20"/>
  <c r="H67"/>
  <c r="H66" i="17"/>
  <c r="E66" i="18"/>
  <c r="H66"/>
  <c r="E66" i="19"/>
  <c r="H66"/>
  <c r="E66" i="20"/>
  <c r="H66"/>
  <c r="H65" i="17"/>
  <c r="E65" i="18"/>
  <c r="H65"/>
  <c r="E65" i="19"/>
  <c r="H65"/>
  <c r="E65" i="20"/>
  <c r="H65"/>
  <c r="H64" i="17"/>
  <c r="E64" i="18"/>
  <c r="H64"/>
  <c r="E64" i="19"/>
  <c r="H64"/>
  <c r="E64" i="20"/>
  <c r="H64"/>
  <c r="H63" i="17"/>
  <c r="E63" i="18"/>
  <c r="H63"/>
  <c r="E63" i="19"/>
  <c r="H63"/>
  <c r="E63" i="20"/>
  <c r="H63"/>
  <c r="G62" i="17"/>
  <c r="F62"/>
  <c r="H62"/>
  <c r="E62" i="18"/>
  <c r="H62"/>
  <c r="E62" i="19"/>
  <c r="H62"/>
  <c r="E62" i="20"/>
  <c r="H62"/>
  <c r="H61" i="17"/>
  <c r="E61" i="18"/>
  <c r="H61"/>
  <c r="E61" i="19"/>
  <c r="H61"/>
  <c r="E61" i="20"/>
  <c r="H61"/>
  <c r="G60" i="17"/>
  <c r="F60"/>
  <c r="H60"/>
  <c r="E60" i="18"/>
  <c r="H60"/>
  <c r="E60" i="19"/>
  <c r="H60"/>
  <c r="E60" i="20"/>
  <c r="H60"/>
  <c r="G59" i="17"/>
  <c r="H58"/>
  <c r="E58" i="18"/>
  <c r="H58"/>
  <c r="E58" i="19"/>
  <c r="H58"/>
  <c r="E58" i="20"/>
  <c r="H58"/>
  <c r="G57" i="17"/>
  <c r="F57"/>
  <c r="H57"/>
  <c r="E57" i="18"/>
  <c r="H57"/>
  <c r="E57" i="19"/>
  <c r="H57"/>
  <c r="E57" i="20"/>
  <c r="H56" i="17"/>
  <c r="E56" i="18"/>
  <c r="H56"/>
  <c r="E56" i="19"/>
  <c r="H56"/>
  <c r="E56" i="20"/>
  <c r="H56"/>
  <c r="H55" i="17"/>
  <c r="E55" i="18"/>
  <c r="H55"/>
  <c r="E55" i="19"/>
  <c r="H55"/>
  <c r="E55" i="20"/>
  <c r="H55"/>
  <c r="G54" i="17"/>
  <c r="F54"/>
  <c r="H54"/>
  <c r="E54" i="18"/>
  <c r="H54"/>
  <c r="E54" i="19"/>
  <c r="H54"/>
  <c r="E54" i="20"/>
  <c r="H54"/>
  <c r="G53" i="17"/>
  <c r="F53"/>
  <c r="H53"/>
  <c r="E53" i="18"/>
  <c r="H53"/>
  <c r="E53" i="19"/>
  <c r="H53"/>
  <c r="E53" i="20"/>
  <c r="H50" i="17"/>
  <c r="E50" i="18"/>
  <c r="H50"/>
  <c r="E50" i="19"/>
  <c r="H50"/>
  <c r="E50" i="20"/>
  <c r="H50"/>
  <c r="G49" i="17"/>
  <c r="F49"/>
  <c r="H49"/>
  <c r="E49" i="18"/>
  <c r="H49"/>
  <c r="H47" i="17"/>
  <c r="E47" i="18"/>
  <c r="H47"/>
  <c r="E47" i="19"/>
  <c r="H47"/>
  <c r="E47" i="20"/>
  <c r="H47"/>
  <c r="H46" i="17"/>
  <c r="E46" i="18"/>
  <c r="H46"/>
  <c r="E46" i="19"/>
  <c r="H46"/>
  <c r="E46" i="20"/>
  <c r="H46"/>
  <c r="H45" i="17"/>
  <c r="E45" i="18"/>
  <c r="H45"/>
  <c r="E45" i="19"/>
  <c r="H45"/>
  <c r="E45" i="20"/>
  <c r="H45"/>
  <c r="G44" i="17"/>
  <c r="F44"/>
  <c r="H44"/>
  <c r="E44" i="18"/>
  <c r="H44"/>
  <c r="E44" i="19"/>
  <c r="H44"/>
  <c r="E44" i="20"/>
  <c r="H44"/>
  <c r="H43" i="17"/>
  <c r="E43" i="18"/>
  <c r="H43"/>
  <c r="E43" i="19"/>
  <c r="H43"/>
  <c r="E43" i="20"/>
  <c r="H43"/>
  <c r="H42" i="17"/>
  <c r="E42" i="18"/>
  <c r="H42"/>
  <c r="E42" i="19"/>
  <c r="H42"/>
  <c r="E42" i="20"/>
  <c r="H42"/>
  <c r="G41" i="17"/>
  <c r="G40"/>
  <c r="F41"/>
  <c r="H41"/>
  <c r="E41" i="18"/>
  <c r="H41"/>
  <c r="E41" i="19"/>
  <c r="H41"/>
  <c r="E41" i="20"/>
  <c r="F40" i="17"/>
  <c r="H39"/>
  <c r="E39" i="18"/>
  <c r="H39"/>
  <c r="E39" i="19"/>
  <c r="H39"/>
  <c r="E39" i="20"/>
  <c r="H39"/>
  <c r="G38" i="17"/>
  <c r="F38"/>
  <c r="H38"/>
  <c r="E38" i="18"/>
  <c r="H38"/>
  <c r="E38" i="19"/>
  <c r="H38"/>
  <c r="E38" i="20"/>
  <c r="H38"/>
  <c r="G37" i="17"/>
  <c r="H36"/>
  <c r="E36" i="18"/>
  <c r="H36"/>
  <c r="E36" i="19"/>
  <c r="H36"/>
  <c r="E36" i="20"/>
  <c r="H36"/>
  <c r="H35" i="17"/>
  <c r="E35" i="18"/>
  <c r="H35"/>
  <c r="E35" i="19"/>
  <c r="H35"/>
  <c r="E35" i="20"/>
  <c r="H35"/>
  <c r="H34" i="17"/>
  <c r="E34" i="18"/>
  <c r="H34"/>
  <c r="E34" i="19"/>
  <c r="H34"/>
  <c r="E34" i="20"/>
  <c r="H34"/>
  <c r="H33" i="17"/>
  <c r="E33" i="18"/>
  <c r="H33"/>
  <c r="E33" i="19"/>
  <c r="H33"/>
  <c r="E33" i="20"/>
  <c r="H33"/>
  <c r="H32" i="17"/>
  <c r="E32" i="18"/>
  <c r="H32"/>
  <c r="E32" i="19"/>
  <c r="H32"/>
  <c r="E32" i="20"/>
  <c r="H32"/>
  <c r="H31" i="17"/>
  <c r="E31" i="18"/>
  <c r="H31"/>
  <c r="E31" i="19"/>
  <c r="H31"/>
  <c r="E31" i="20"/>
  <c r="H31"/>
  <c r="H30" i="17"/>
  <c r="E30" i="18"/>
  <c r="H30"/>
  <c r="E30" i="19"/>
  <c r="H30"/>
  <c r="E30" i="20"/>
  <c r="H30"/>
  <c r="H29" i="17"/>
  <c r="E29" i="18"/>
  <c r="H29"/>
  <c r="E29" i="19"/>
  <c r="H29"/>
  <c r="E29" i="20"/>
  <c r="H29"/>
  <c r="G28" i="17"/>
  <c r="F28"/>
  <c r="H28"/>
  <c r="E28" i="18"/>
  <c r="H28"/>
  <c r="E28" i="19"/>
  <c r="H28"/>
  <c r="E28" i="20"/>
  <c r="H28"/>
  <c r="G27" i="17"/>
  <c r="H26"/>
  <c r="E26" i="18"/>
  <c r="H26"/>
  <c r="E26" i="19"/>
  <c r="H26"/>
  <c r="E26" i="20"/>
  <c r="H26"/>
  <c r="H25" i="17"/>
  <c r="E25" i="18"/>
  <c r="H25"/>
  <c r="E25" i="19"/>
  <c r="H25"/>
  <c r="E25" i="20"/>
  <c r="H25"/>
  <c r="G24" i="17"/>
  <c r="F24"/>
  <c r="H24"/>
  <c r="E24" i="18"/>
  <c r="H24"/>
  <c r="E24" i="19"/>
  <c r="H24"/>
  <c r="E24" i="20"/>
  <c r="H24"/>
  <c r="H23" i="17"/>
  <c r="E23" i="18"/>
  <c r="H23"/>
  <c r="E23" i="19"/>
  <c r="H23"/>
  <c r="E23" i="20"/>
  <c r="H23"/>
  <c r="H22" i="17"/>
  <c r="E22" i="18"/>
  <c r="H22"/>
  <c r="E22" i="19"/>
  <c r="H22"/>
  <c r="E22" i="20"/>
  <c r="H22"/>
  <c r="G21" i="17"/>
  <c r="G20"/>
  <c r="F21"/>
  <c r="H21"/>
  <c r="E21" i="18"/>
  <c r="H21"/>
  <c r="E21" i="19"/>
  <c r="H21"/>
  <c r="E21" i="20"/>
  <c r="F20" i="17"/>
  <c r="H20"/>
  <c r="E20" i="18"/>
  <c r="H20"/>
  <c r="E20" i="19"/>
  <c r="H20"/>
  <c r="E20" i="20"/>
  <c r="H19" i="17"/>
  <c r="E19" i="18"/>
  <c r="H19"/>
  <c r="E19" i="19"/>
  <c r="H19"/>
  <c r="E19" i="20"/>
  <c r="H19"/>
  <c r="H18" i="17"/>
  <c r="E18" i="18"/>
  <c r="H18"/>
  <c r="E18" i="19"/>
  <c r="H18"/>
  <c r="E18" i="20"/>
  <c r="H18"/>
  <c r="G17" i="17"/>
  <c r="F17"/>
  <c r="H17"/>
  <c r="E17" i="18"/>
  <c r="H17"/>
  <c r="E17" i="19"/>
  <c r="H17"/>
  <c r="E17" i="20"/>
  <c r="H16" i="17"/>
  <c r="E16" i="18"/>
  <c r="H16"/>
  <c r="E16" i="19"/>
  <c r="H16"/>
  <c r="E16" i="20"/>
  <c r="H16"/>
  <c r="H15" i="17"/>
  <c r="E15" i="18"/>
  <c r="H15"/>
  <c r="E15" i="19"/>
  <c r="H15"/>
  <c r="E15" i="20"/>
  <c r="H15"/>
  <c r="G14" i="17"/>
  <c r="F14"/>
  <c r="H14"/>
  <c r="E14" i="18"/>
  <c r="H14"/>
  <c r="E14" i="19"/>
  <c r="H14"/>
  <c r="E14" i="20"/>
  <c r="G13" i="17"/>
  <c r="F13"/>
  <c r="F24" i="16"/>
  <c r="E24"/>
  <c r="G117"/>
  <c r="F60"/>
  <c r="E124"/>
  <c r="E123"/>
  <c r="H123"/>
  <c r="E121"/>
  <c r="E120"/>
  <c r="H120"/>
  <c r="F120"/>
  <c r="E117"/>
  <c r="E115"/>
  <c r="E111"/>
  <c r="E108"/>
  <c r="E106"/>
  <c r="G106"/>
  <c r="E103"/>
  <c r="F103"/>
  <c r="E100"/>
  <c r="E98"/>
  <c r="E95"/>
  <c r="E92"/>
  <c r="E90"/>
  <c r="E88"/>
  <c r="E86"/>
  <c r="E82"/>
  <c r="E75"/>
  <c r="E66"/>
  <c r="E60"/>
  <c r="E58"/>
  <c r="E55"/>
  <c r="E51"/>
  <c r="H51"/>
  <c r="E52"/>
  <c r="E49"/>
  <c r="E48"/>
  <c r="H48"/>
  <c r="E44"/>
  <c r="E41"/>
  <c r="E38"/>
  <c r="E37"/>
  <c r="H37"/>
  <c r="F37"/>
  <c r="E28"/>
  <c r="E27"/>
  <c r="H27"/>
  <c r="E21"/>
  <c r="E17"/>
  <c r="E14"/>
  <c r="G124"/>
  <c r="F124"/>
  <c r="G123"/>
  <c r="F123"/>
  <c r="G121"/>
  <c r="F121"/>
  <c r="G120"/>
  <c r="F117"/>
  <c r="G115"/>
  <c r="F115"/>
  <c r="G111"/>
  <c r="F111"/>
  <c r="G108"/>
  <c r="F108"/>
  <c r="F106"/>
  <c r="G103"/>
  <c r="G102"/>
  <c r="G100"/>
  <c r="F100"/>
  <c r="G98"/>
  <c r="F98"/>
  <c r="G95"/>
  <c r="F95"/>
  <c r="G94"/>
  <c r="F94"/>
  <c r="G92"/>
  <c r="F92"/>
  <c r="G90"/>
  <c r="F90"/>
  <c r="G88"/>
  <c r="F88"/>
  <c r="G86"/>
  <c r="F86"/>
  <c r="G85"/>
  <c r="F85"/>
  <c r="G82"/>
  <c r="F82"/>
  <c r="G75"/>
  <c r="F75"/>
  <c r="G66"/>
  <c r="F66"/>
  <c r="G60"/>
  <c r="G58"/>
  <c r="F58"/>
  <c r="G57"/>
  <c r="F57"/>
  <c r="G55"/>
  <c r="F55"/>
  <c r="G52"/>
  <c r="F52"/>
  <c r="G51"/>
  <c r="F51"/>
  <c r="G49"/>
  <c r="F49"/>
  <c r="G48"/>
  <c r="F48"/>
  <c r="G44"/>
  <c r="F44"/>
  <c r="G41"/>
  <c r="F41"/>
  <c r="G40"/>
  <c r="F40"/>
  <c r="G38"/>
  <c r="F38"/>
  <c r="G37"/>
  <c r="G28"/>
  <c r="F28"/>
  <c r="G27"/>
  <c r="F27"/>
  <c r="G24"/>
  <c r="G21"/>
  <c r="F21"/>
  <c r="G20"/>
  <c r="G127"/>
  <c r="G17"/>
  <c r="F17"/>
  <c r="G14"/>
  <c r="F14"/>
  <c r="G13"/>
  <c r="F13"/>
  <c r="H18"/>
  <c r="H16"/>
  <c r="H64"/>
  <c r="H35"/>
  <c r="H32"/>
  <c r="H54"/>
  <c r="H53"/>
  <c r="H52"/>
  <c r="H96"/>
  <c r="H122"/>
  <c r="H125"/>
  <c r="H25"/>
  <c r="H26"/>
  <c r="H39"/>
  <c r="H38"/>
  <c r="H76"/>
  <c r="H78"/>
  <c r="H80"/>
  <c r="H83"/>
  <c r="H84"/>
  <c r="H87"/>
  <c r="H89"/>
  <c r="H91"/>
  <c r="H93"/>
  <c r="H97"/>
  <c r="H99"/>
  <c r="H101"/>
  <c r="H105"/>
  <c r="H107"/>
  <c r="H109"/>
  <c r="H110"/>
  <c r="H112"/>
  <c r="H113"/>
  <c r="H114"/>
  <c r="H115"/>
  <c r="H116"/>
  <c r="H118"/>
  <c r="H119"/>
  <c r="H81"/>
  <c r="H79"/>
  <c r="H77"/>
  <c r="H75"/>
  <c r="H74"/>
  <c r="H73"/>
  <c r="H72"/>
  <c r="H71"/>
  <c r="H70"/>
  <c r="H69"/>
  <c r="H68"/>
  <c r="H67"/>
  <c r="H66"/>
  <c r="H65"/>
  <c r="H63"/>
  <c r="H62"/>
  <c r="H61"/>
  <c r="H59"/>
  <c r="H56"/>
  <c r="H50"/>
  <c r="H47"/>
  <c r="H46"/>
  <c r="H45"/>
  <c r="H43"/>
  <c r="H42"/>
  <c r="H36"/>
  <c r="H34"/>
  <c r="H33"/>
  <c r="H31"/>
  <c r="H30"/>
  <c r="H29"/>
  <c r="H28"/>
  <c r="H23"/>
  <c r="H22"/>
  <c r="H21"/>
  <c r="H19"/>
  <c r="H17"/>
  <c r="H15"/>
  <c r="H14"/>
  <c r="H44"/>
  <c r="H124"/>
  <c r="H121"/>
  <c r="H117"/>
  <c r="H106"/>
  <c r="H103"/>
  <c r="H100"/>
  <c r="H98"/>
  <c r="H82"/>
  <c r="H60"/>
  <c r="H41"/>
  <c r="H49"/>
  <c r="H58"/>
  <c r="H111"/>
  <c r="H108"/>
  <c r="H95"/>
  <c r="H92"/>
  <c r="H90"/>
  <c r="H88"/>
  <c r="F102"/>
  <c r="E102"/>
  <c r="H102"/>
  <c r="E94"/>
  <c r="H94"/>
  <c r="E85"/>
  <c r="H85"/>
  <c r="E57"/>
  <c r="H57"/>
  <c r="E40"/>
  <c r="H40"/>
  <c r="E20"/>
  <c r="E13"/>
  <c r="H13"/>
  <c r="H55"/>
  <c r="H24"/>
  <c r="F20"/>
  <c r="F127"/>
  <c r="H127"/>
  <c r="H86"/>
  <c r="E127"/>
  <c r="H20"/>
  <c r="H40" i="17"/>
  <c r="E40" i="18"/>
  <c r="H40"/>
  <c r="E40" i="19"/>
  <c r="H40"/>
  <c r="E40" i="20"/>
  <c r="H13" i="17"/>
  <c r="E13" i="18"/>
  <c r="H13"/>
  <c r="E13" i="19"/>
  <c r="H13"/>
  <c r="E13" i="20"/>
  <c r="F27" i="17"/>
  <c r="H27"/>
  <c r="E27" i="18"/>
  <c r="H27"/>
  <c r="E27" i="19"/>
  <c r="H27"/>
  <c r="E27" i="20"/>
  <c r="F37" i="17"/>
  <c r="H37"/>
  <c r="E37" i="18"/>
  <c r="H37"/>
  <c r="E37" i="19"/>
  <c r="H37"/>
  <c r="E37" i="20"/>
  <c r="F59" i="17"/>
  <c r="H59"/>
  <c r="E59" i="18"/>
  <c r="H59"/>
  <c r="E59" i="19"/>
  <c r="H59"/>
  <c r="E59" i="20"/>
  <c r="F129" i="17"/>
  <c r="H51"/>
  <c r="E51" i="18"/>
  <c r="H51"/>
  <c r="E51" i="19"/>
  <c r="H51"/>
  <c r="E51" i="20"/>
  <c r="H48" i="17"/>
  <c r="E48" i="18"/>
  <c r="G129" i="17"/>
  <c r="H129"/>
  <c r="E129" i="18"/>
  <c r="H129"/>
  <c r="E129" i="19"/>
  <c r="H129"/>
  <c r="E129" i="20"/>
  <c r="F129" i="19"/>
  <c r="G104" i="20"/>
  <c r="E49" i="19"/>
  <c r="H49"/>
  <c r="H48" i="18"/>
  <c r="E48" i="19"/>
  <c r="H104" i="20"/>
  <c r="H21"/>
  <c r="H51"/>
  <c r="H59"/>
  <c r="H77"/>
  <c r="H105"/>
  <c r="H110"/>
  <c r="H119"/>
  <c r="H122"/>
  <c r="H14"/>
  <c r="H17"/>
  <c r="H41"/>
  <c r="H57"/>
  <c r="H97"/>
  <c r="H108"/>
  <c r="H27"/>
  <c r="H37"/>
  <c r="H53"/>
  <c r="H87"/>
  <c r="G129"/>
  <c r="F13"/>
  <c r="F20"/>
  <c r="H20"/>
  <c r="F40"/>
  <c r="H40"/>
  <c r="F96"/>
  <c r="H96"/>
  <c r="E49"/>
  <c r="H49"/>
  <c r="H48"/>
  <c r="H48" i="19"/>
  <c r="E48" i="20"/>
  <c r="H13"/>
  <c r="F129"/>
  <c r="H129"/>
</calcChain>
</file>

<file path=xl/sharedStrings.xml><?xml version="1.0" encoding="utf-8"?>
<sst xmlns="http://schemas.openxmlformats.org/spreadsheetml/2006/main" count="1181" uniqueCount="188">
  <si>
    <t>Dział</t>
  </si>
  <si>
    <t>Rozdział*</t>
  </si>
  <si>
    <t>§</t>
  </si>
  <si>
    <t>Źródło dochodów</t>
  </si>
  <si>
    <t>010</t>
  </si>
  <si>
    <t>Rolnictwo i łowiectwo</t>
  </si>
  <si>
    <t>01010</t>
  </si>
  <si>
    <t>Infrastruktura wodociągowa i sanitacyjna wsi</t>
  </si>
  <si>
    <t>Środki na dofinansowanie własnych inwestycji gmin( związków gmin), powiatów(związków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</si>
  <si>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</si>
  <si>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</si>
  <si>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</si>
  <si>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</si>
  <si>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</si>
  <si>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</si>
  <si>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</si>
  <si>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</si>
  <si>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porozumień(umów) między jst</t>
  </si>
  <si>
    <t>Wpływy z tytułu pomocy finansowej udzielanej między jednostkami samorządu terytorialnego na dofinansowanie własnych zadań inwestycyjnych i zakupów inwestycyjnych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</si>
  <si>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</si>
  <si>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</si>
  <si>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</si>
  <si>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</si>
  <si>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</si>
  <si>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</si>
  <si>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</si>
  <si>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</si>
  <si>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</si>
  <si>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 xml:space="preserve">Wpłaty z tytułu odpłatnego nabycia prawa własności oraz prawa użytkowania wieczystego nieruchomości 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</si>
  <si>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</si>
  <si>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</si>
  <si>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</si>
  <si>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</si>
  <si>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</si>
  <si>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</si>
  <si>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</si>
  <si>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</si>
  <si>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</si>
  <si>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</si>
  <si>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</si>
  <si>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</si>
  <si>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</si>
  <si>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</si>
  <si>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</si>
  <si>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</si>
  <si>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</si>
  <si>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</si>
  <si>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</si>
  <si>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 xml:space="preserve">Urzędy naczelnych organów władzypaństwowej, kontroli i ochrony prawa 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</si>
  <si>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</si>
  <si>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</si>
  <si>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</si>
  <si>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</si>
  <si>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</si>
  <si>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</si>
  <si>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</si>
  <si>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</si>
  <si>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</si>
  <si>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</si>
  <si>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</si>
  <si>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</si>
  <si>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</si>
  <si>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Podatek od nieruchomości</t>
  </si>
  <si>
    <t>0320</t>
  </si>
  <si>
    <t>Podatek rolny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</si>
  <si>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</si>
  <si>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</si>
  <si>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</si>
  <si>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</si>
  <si>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</si>
  <si>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</si>
  <si>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</si>
  <si>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</si>
  <si>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</si>
  <si>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</si>
  <si>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</si>
  <si>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</si>
  <si>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</si>
  <si>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</si>
  <si>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</si>
  <si>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</si>
  <si>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</si>
  <si>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</si>
  <si>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</si>
  <si>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</si>
  <si>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</si>
  <si>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</si>
  <si>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</si>
  <si>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zawydawanie 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</si>
  <si>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</si>
  <si>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</si>
  <si>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</si>
  <si>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</si>
  <si>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</si>
  <si>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</si>
  <si>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</si>
  <si>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</si>
  <si>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</si>
  <si>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</si>
  <si>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</si>
  <si>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</si>
  <si>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</si>
  <si>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</si>
  <si>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</si>
  <si>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</si>
  <si>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</si>
  <si>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</si>
  <si>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</si>
  <si>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</si>
  <si>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</si>
  <si>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</si>
  <si>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</si>
  <si>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</si>
  <si>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</si>
  <si>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</si>
  <si>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Pozotała działalność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</si>
  <si>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</si>
  <si>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</si>
  <si>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</si>
  <si>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</si>
  <si>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</si>
  <si>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Świadczenia rodzinne, zaliczka alimentacyjn a oraz składki na ubezpieczenia emerytalne i rentowe z ubezpieczenia społecznego</t>
  </si>
  <si>
    <t>85213</t>
  </si>
  <si>
    <t>Składki na ubezpieczenie zdrowotne opłacane za osoby pobierajace niektóre swiadczenia z pomocy społecznej oraz niektóre świadczenia rodzinne</t>
  </si>
  <si>
    <t>85214</t>
  </si>
  <si>
    <t>Zasiłki i pomoc w naturze oraz składki na  ubezpieczenia emerytalne i rentowe</t>
  </si>
  <si>
    <t>85219</t>
  </si>
  <si>
    <t>Ośrodki pomocy społecznej</t>
  </si>
  <si>
    <t>Pozostale odsetki</t>
  </si>
  <si>
    <t>85228</t>
  </si>
  <si>
    <t>Usługi opiekuńcze i specjalistyczne usługi opiekuńcze</t>
  </si>
  <si>
    <t>85295</t>
  </si>
  <si>
    <t>Pozostała działałność</t>
  </si>
  <si>
    <t>Dochody ogółem</t>
  </si>
  <si>
    <t>Zmniejszenia</t>
  </si>
  <si>
    <t>Zwiększenia</t>
  </si>
  <si>
    <t>Załącznik nr 1</t>
  </si>
  <si>
    <t>Dochody</t>
  </si>
  <si>
    <t>75831</t>
  </si>
  <si>
    <t>Część równoważąca subwencje ogólne dla gmin</t>
  </si>
  <si>
    <t>60016</t>
  </si>
  <si>
    <t>Drogi publiczne gminne</t>
  </si>
  <si>
    <t>6300</t>
  </si>
  <si>
    <t>2023</t>
  </si>
  <si>
    <t>900</t>
  </si>
  <si>
    <t>90095</t>
  </si>
  <si>
    <t>2440</t>
  </si>
  <si>
    <t>Gospodarka komunalna i ochrona środowiska</t>
  </si>
  <si>
    <t>854</t>
  </si>
  <si>
    <t>85415</t>
  </si>
  <si>
    <t>Pomoc materialna dla uczniów</t>
  </si>
  <si>
    <t>Edukacyjna opieka wychowawcza</t>
  </si>
  <si>
    <t>Dotacje przekazane z funduszy celowych na realizację zadań bieżących dla jedostek sektora  finansów publicznych</t>
  </si>
  <si>
    <t>Dotacje otrzymane z funduszy celowych na finansowanie lub dofinansowanie kosztów realizacjiinwestycji i zakupów inwestycyjnych jednostek sektora finansów publicznych</t>
  </si>
  <si>
    <t>710</t>
  </si>
  <si>
    <t>71035</t>
  </si>
  <si>
    <t>2020</t>
  </si>
  <si>
    <t xml:space="preserve">Działalność usługowa </t>
  </si>
  <si>
    <t>Cmentarze</t>
  </si>
  <si>
    <t>Dotacje celowe otrzymane z budżetu państwa na zadania bieżące realizowane przez gminę na podstawie porozumień z organizacjami administracji rządowej</t>
  </si>
  <si>
    <t>75412</t>
  </si>
  <si>
    <t>2710</t>
  </si>
  <si>
    <t>Ochotnicze straże pożarne</t>
  </si>
  <si>
    <t>Dotacja celowa na pomoc finansową udzielaną między jednostkami samorządu terytorialnego na dofinansowanie własnych zadań bieżących</t>
  </si>
  <si>
    <t>6310</t>
  </si>
  <si>
    <t>Dotacje celowe otrzymane z budżetu państwa na inwestycje i zakupy inwestycyjne z zakresu administracji rządowej oraz innych zadań zleconych gminom ustawami</t>
  </si>
  <si>
    <t>0760</t>
  </si>
  <si>
    <t>Wpływy z tytułu przekształcenia prawa użytkowania wieczystego przysługującego osobom fizycznym w prawo włsności</t>
  </si>
  <si>
    <r>
      <t>W</t>
    </r>
    <r>
      <rPr>
        <sz val="10"/>
        <rFont val="Arial CE"/>
        <charset val="238"/>
      </rPr>
      <t>pływy z tytułu pomocy finansowej udzielanej miedzy JST na dofinansowanie własnych zadań inwestycyjnych i zakupów inwestycyjnych</t>
    </r>
  </si>
  <si>
    <t>Dotacje celowe otrzymane z budżetu państwa na zdania bieżące realizowane przez gminę na podstawie porozumień z organami administracji rządowej</t>
  </si>
  <si>
    <t>Plan na 2009 rok</t>
  </si>
  <si>
    <t xml:space="preserve">Dotacje celowe otrzymane z budżetu państwa na  realizację inwestycji i zakupów   inwestycyjnych własnych gmin (związków gmin) </t>
  </si>
  <si>
    <t>Rady Miejskiej w Mordach</t>
  </si>
  <si>
    <t>z dnia 18 lutego 2009r.</t>
  </si>
  <si>
    <t>Plan po zmianach</t>
  </si>
  <si>
    <t xml:space="preserve">do uchwały nr XXVI/ 128 /09 </t>
  </si>
  <si>
    <t>z dnia 31 marca 2009r.</t>
  </si>
  <si>
    <t xml:space="preserve">do uchwały nr XXVII/ 136 /09 </t>
  </si>
  <si>
    <t>75113</t>
  </si>
  <si>
    <t>Wybory do Parlamentu Europejskiego</t>
  </si>
  <si>
    <t>Burmistrza Miasta i Gminy  Mordy</t>
  </si>
  <si>
    <t>z dnia 29 kwietnia 2009r.</t>
  </si>
  <si>
    <t xml:space="preserve">do zarządzenia nr 9 /09 </t>
  </si>
  <si>
    <t xml:space="preserve">do zarządzenia nr 10 /09 </t>
  </si>
  <si>
    <t>z dnia 4 maja 2009r.</t>
  </si>
  <si>
    <t>Rady Miejskiej w   Mordach</t>
  </si>
  <si>
    <t>z dnia 21 maja 2009r.</t>
  </si>
  <si>
    <t xml:space="preserve">do uchwały nr XXIX / 139/09 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</si>
</sst>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0"/>
      <name val="Arial CE"/>
      <charset val="238"/>
    </font>
    <font>
      <sz val="6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1" fillId="0" borderId="2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2" xfId="0" applyNumberFormat="1" applyFont="1" applyBorder="1"/>
    <xf numFmtId="49" fontId="0" fillId="0" borderId="1" xfId="0" applyNumberFormat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4" xfId="0" applyNumberFormat="1" applyBorder="1"/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/>
    <xf numFmtId="49" fontId="0" fillId="0" borderId="6" xfId="0" applyNumberFormat="1" applyBorder="1"/>
    <xf numFmtId="49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49" fontId="1" fillId="0" borderId="6" xfId="0" applyNumberFormat="1" applyFont="1" applyBorder="1"/>
    <xf numFmtId="0" fontId="1" fillId="0" borderId="1" xfId="0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" fontId="1" fillId="0" borderId="8" xfId="0" applyNumberFormat="1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3" fontId="1" fillId="0" borderId="3" xfId="0" applyNumberFormat="1" applyFont="1" applyBorder="1"/>
    <xf numFmtId="3" fontId="0" fillId="0" borderId="8" xfId="0" applyNumberFormat="1" applyBorder="1"/>
    <xf numFmtId="0" fontId="0" fillId="0" borderId="8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3" fontId="4" fillId="0" borderId="8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4" fillId="0" borderId="2" xfId="0" applyNumberFormat="1" applyFont="1" applyBorder="1"/>
    <xf numFmtId="0" fontId="0" fillId="0" borderId="0" xfId="0" applyProtection="1"/>
    <xf numFmtId="0" fontId="5" fillId="0" borderId="0" xfId="0" applyFont="1"/>
    <xf numFmtId="49" fontId="3" fillId="0" borderId="6" xfId="0" applyNumberFormat="1" applyFont="1" applyBorder="1"/>
    <xf numFmtId="4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6" fillId="0" borderId="0" xfId="0" applyFont="1" applyProtection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8"/>
  <sheetViews>
    <sheetView topLeftCell="A112" workbookViewId="0">
      <selection activeCell="L12" sqref="L12"/>
    </sheetView>
  </sheetViews>
  <sheetFormatPr defaultRowHeight="12.75"/>
  <cols>
    <col min="1" max="1" width="5.42578125" customWidth="1"/>
    <col min="2" max="2" width="7.140625" customWidth="1"/>
    <col min="3" max="3" width="5.42578125" customWidth="1"/>
    <col min="4" max="4" width="35.42578125" customWidth="1"/>
    <col min="5" max="5" width="10.7109375" customWidth="1"/>
    <col min="6" max="6" width="8.28515625" customWidth="1"/>
    <col min="7" max="7" width="7.85546875" customWidth="1"/>
    <col min="8" max="8" width="11.140625" customWidth="1"/>
  </cols>
  <sheetData>
    <row r="4" spans="1:8">
      <c r="E4" s="51" t="s">
        <v>136</v>
      </c>
    </row>
    <row r="5" spans="1:8">
      <c r="E5" s="62" t="s">
        <v>175</v>
      </c>
    </row>
    <row r="6" spans="1:8">
      <c r="E6" s="51" t="s">
        <v>172</v>
      </c>
    </row>
    <row r="7" spans="1:8">
      <c r="A7" s="52" t="s">
        <v>137</v>
      </c>
      <c r="E7" s="62" t="s">
        <v>173</v>
      </c>
    </row>
    <row r="9" spans="1:8">
      <c r="A9" s="33"/>
      <c r="B9" s="33"/>
      <c r="C9" s="33"/>
      <c r="D9" s="33"/>
      <c r="E9" s="35"/>
      <c r="F9" s="35"/>
      <c r="G9" s="35"/>
    </row>
    <row r="10" spans="1:8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>
      <c r="A13" s="2" t="s">
        <v>4</v>
      </c>
      <c r="B13" s="3"/>
      <c r="C13" s="3"/>
      <c r="D13" s="4" t="s">
        <v>5</v>
      </c>
      <c r="E13" s="5">
        <f>E14+E17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46">
        <f>SUM(E15)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v>10000</v>
      </c>
      <c r="F15" s="14"/>
      <c r="G15" s="15"/>
      <c r="H15" s="49">
        <f t="shared" ref="H15:H94" si="0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v>0</v>
      </c>
      <c r="F16" s="14"/>
      <c r="G16" s="15"/>
      <c r="H16" s="49">
        <f t="shared" si="0"/>
        <v>0</v>
      </c>
    </row>
    <row r="17" spans="1:8">
      <c r="A17" s="6"/>
      <c r="B17" s="7" t="s">
        <v>9</v>
      </c>
      <c r="C17" s="8"/>
      <c r="D17" s="8" t="s">
        <v>10</v>
      </c>
      <c r="E17" s="14">
        <f>SUM(E18:E19)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/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v>4676</v>
      </c>
      <c r="F19" s="14"/>
      <c r="G19" s="43"/>
      <c r="H19" s="49">
        <f>E19-F19+G19</f>
        <v>4676</v>
      </c>
    </row>
    <row r="20" spans="1:8">
      <c r="A20" s="16" t="s">
        <v>13</v>
      </c>
      <c r="B20" s="17"/>
      <c r="C20" s="18"/>
      <c r="D20" s="18" t="s">
        <v>14</v>
      </c>
      <c r="E20" s="5">
        <f>E21+E24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>
      <c r="A21" s="20"/>
      <c r="B21" s="21" t="s">
        <v>15</v>
      </c>
      <c r="C21" s="22"/>
      <c r="D21" s="23" t="s">
        <v>16</v>
      </c>
      <c r="E21" s="14">
        <f>SUM(E22:E23)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/>
      <c r="F23" s="14"/>
      <c r="G23" s="43"/>
      <c r="H23" s="49">
        <f t="shared" si="0"/>
        <v>0</v>
      </c>
    </row>
    <row r="24" spans="1:8">
      <c r="A24" s="20"/>
      <c r="B24" s="21" t="s">
        <v>140</v>
      </c>
      <c r="C24" s="22"/>
      <c r="D24" s="9" t="s">
        <v>141</v>
      </c>
      <c r="E24" s="14">
        <f>SUM(E25:E26)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/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v>425000</v>
      </c>
      <c r="F26" s="14">
        <v>0</v>
      </c>
      <c r="G26" s="42"/>
      <c r="H26" s="49">
        <f t="shared" si="0"/>
        <v>425000</v>
      </c>
    </row>
    <row r="27" spans="1:8">
      <c r="A27" s="25" t="s">
        <v>19</v>
      </c>
      <c r="B27" s="21"/>
      <c r="C27" s="22"/>
      <c r="D27" s="26" t="s">
        <v>20</v>
      </c>
      <c r="E27" s="19">
        <f>E28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>
      <c r="A28" s="20"/>
      <c r="B28" s="21" t="s">
        <v>21</v>
      </c>
      <c r="C28" s="22"/>
      <c r="D28" s="23" t="s">
        <v>22</v>
      </c>
      <c r="E28" s="14">
        <f>SUM(E29:E36)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v>8117</v>
      </c>
      <c r="F29" s="14"/>
      <c r="G29" s="42"/>
      <c r="H29" s="49">
        <f t="shared" si="0"/>
        <v>8117</v>
      </c>
    </row>
    <row r="30" spans="1:8">
      <c r="A30" s="20"/>
      <c r="B30" s="21"/>
      <c r="C30" s="21" t="s">
        <v>25</v>
      </c>
      <c r="D30" s="23" t="s">
        <v>26</v>
      </c>
      <c r="E30" s="5"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v>200000</v>
      </c>
      <c r="F33" s="14"/>
      <c r="G33" s="42"/>
      <c r="H33" s="49">
        <f t="shared" si="0"/>
        <v>200000</v>
      </c>
    </row>
    <row r="34" spans="1:8">
      <c r="A34" s="20"/>
      <c r="B34" s="21"/>
      <c r="C34" s="21" t="s">
        <v>29</v>
      </c>
      <c r="D34" s="23" t="s">
        <v>30</v>
      </c>
      <c r="E34" s="5">
        <v>6013</v>
      </c>
      <c r="F34" s="14"/>
      <c r="G34" s="42"/>
      <c r="H34" s="49">
        <f t="shared" si="0"/>
        <v>6013</v>
      </c>
    </row>
    <row r="35" spans="1:8">
      <c r="A35" s="20"/>
      <c r="B35" s="21"/>
      <c r="C35" s="56" t="s">
        <v>43</v>
      </c>
      <c r="D35" s="57" t="s">
        <v>44</v>
      </c>
      <c r="E35" s="5">
        <v>0</v>
      </c>
      <c r="F35" s="14"/>
      <c r="G35" s="42"/>
      <c r="H35" s="49">
        <f t="shared" si="0"/>
        <v>0</v>
      </c>
    </row>
    <row r="36" spans="1:8">
      <c r="A36" s="20"/>
      <c r="B36" s="21"/>
      <c r="C36" s="21" t="s">
        <v>31</v>
      </c>
      <c r="D36" s="23" t="s">
        <v>32</v>
      </c>
      <c r="E36" s="5">
        <v>500</v>
      </c>
      <c r="F36" s="14"/>
      <c r="G36" s="42"/>
      <c r="H36" s="49">
        <f t="shared" si="0"/>
        <v>500</v>
      </c>
    </row>
    <row r="37" spans="1:8">
      <c r="A37" s="53" t="s">
        <v>154</v>
      </c>
      <c r="B37" s="54"/>
      <c r="C37" s="54"/>
      <c r="D37" s="58" t="s">
        <v>157</v>
      </c>
      <c r="E37" s="5">
        <f>E38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>
      <c r="A38" s="20"/>
      <c r="B38" s="56" t="s">
        <v>155</v>
      </c>
      <c r="C38" s="21"/>
      <c r="D38" s="57" t="s">
        <v>158</v>
      </c>
      <c r="E38" s="5">
        <f>SUM(E39)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/>
      <c r="F39" s="14"/>
      <c r="G39" s="42"/>
      <c r="H39" s="49">
        <f t="shared" si="0"/>
        <v>0</v>
      </c>
    </row>
    <row r="40" spans="1:8">
      <c r="A40" s="25" t="s">
        <v>33</v>
      </c>
      <c r="B40" s="27"/>
      <c r="C40" s="27"/>
      <c r="D40" s="28" t="s">
        <v>34</v>
      </c>
      <c r="E40" s="19">
        <f>E41+E44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>
      <c r="A41" s="20"/>
      <c r="B41" s="21" t="s">
        <v>35</v>
      </c>
      <c r="C41" s="21"/>
      <c r="D41" s="23" t="s">
        <v>36</v>
      </c>
      <c r="E41" s="14">
        <f>SUM(E42:E43)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v>2000</v>
      </c>
      <c r="F43" s="14"/>
      <c r="G43" s="43"/>
      <c r="H43" s="49">
        <f t="shared" si="0"/>
        <v>2000</v>
      </c>
    </row>
    <row r="44" spans="1:8">
      <c r="A44" s="20"/>
      <c r="B44" s="21" t="s">
        <v>41</v>
      </c>
      <c r="C44" s="21"/>
      <c r="D44" s="23" t="s">
        <v>42</v>
      </c>
      <c r="E44" s="14">
        <f>SUM(E45:E47)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>
      <c r="A45" s="20"/>
      <c r="B45" s="21"/>
      <c r="C45" s="21" t="s">
        <v>25</v>
      </c>
      <c r="D45" s="23" t="s">
        <v>26</v>
      </c>
      <c r="E45" s="5">
        <v>3500</v>
      </c>
      <c r="F45" s="14"/>
      <c r="G45" s="43"/>
      <c r="H45" s="49">
        <f t="shared" si="0"/>
        <v>3500</v>
      </c>
    </row>
    <row r="46" spans="1:8">
      <c r="A46" s="20"/>
      <c r="B46" s="21"/>
      <c r="C46" s="21" t="s">
        <v>29</v>
      </c>
      <c r="D46" s="23" t="s">
        <v>30</v>
      </c>
      <c r="E46" s="5">
        <v>2000</v>
      </c>
      <c r="F46" s="14"/>
      <c r="G46" s="43"/>
      <c r="H46" s="49">
        <f t="shared" si="0"/>
        <v>2000</v>
      </c>
    </row>
    <row r="47" spans="1:8">
      <c r="A47" s="20"/>
      <c r="B47" s="21"/>
      <c r="C47" s="21" t="s">
        <v>43</v>
      </c>
      <c r="D47" s="23" t="s">
        <v>44</v>
      </c>
      <c r="E47" s="5"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19">
        <f>E49</f>
        <v>1026</v>
      </c>
      <c r="F48" s="19">
        <f>F49</f>
        <v>0</v>
      </c>
      <c r="G48" s="30">
        <f>G49</f>
        <v>0</v>
      </c>
      <c r="H48" s="48">
        <f t="shared" si="0"/>
        <v>1026</v>
      </c>
    </row>
    <row r="49" spans="1:8" ht="38.25">
      <c r="A49" s="20"/>
      <c r="B49" s="21" t="s">
        <v>47</v>
      </c>
      <c r="C49" s="21"/>
      <c r="D49" s="24" t="s">
        <v>48</v>
      </c>
      <c r="E49" s="14">
        <f>SUM(E50)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v>1026</v>
      </c>
      <c r="F50" s="14"/>
      <c r="G50" s="43"/>
      <c r="H50" s="49">
        <f t="shared" si="0"/>
        <v>1026</v>
      </c>
    </row>
    <row r="51" spans="1:8" ht="25.5">
      <c r="A51" s="25" t="s">
        <v>49</v>
      </c>
      <c r="B51" s="27"/>
      <c r="C51" s="27"/>
      <c r="D51" s="29" t="s">
        <v>50</v>
      </c>
      <c r="E51" s="19">
        <f>E53+E55</f>
        <v>400</v>
      </c>
      <c r="F51" s="19">
        <f>F53+F55</f>
        <v>0</v>
      </c>
      <c r="G51" s="19">
        <f>G52+G53</f>
        <v>0</v>
      </c>
      <c r="H51" s="48">
        <f t="shared" si="0"/>
        <v>400</v>
      </c>
    </row>
    <row r="52" spans="1:8">
      <c r="A52" s="25"/>
      <c r="B52" s="27" t="s">
        <v>160</v>
      </c>
      <c r="C52" s="27"/>
      <c r="D52" s="29" t="s">
        <v>162</v>
      </c>
      <c r="E52" s="19">
        <f>E53</f>
        <v>0</v>
      </c>
      <c r="F52" s="19">
        <f>F53</f>
        <v>0</v>
      </c>
      <c r="G52" s="19">
        <f>G53+G54</f>
        <v>0</v>
      </c>
      <c r="H52" s="48">
        <f t="shared" si="0"/>
        <v>0</v>
      </c>
    </row>
    <row r="53" spans="1:8" ht="63.75">
      <c r="A53" s="25"/>
      <c r="B53" s="27"/>
      <c r="C53" s="60" t="s">
        <v>161</v>
      </c>
      <c r="D53" s="61" t="s">
        <v>163</v>
      </c>
      <c r="E53" s="5"/>
      <c r="F53" s="19"/>
      <c r="G53" s="19"/>
      <c r="H53" s="48">
        <f t="shared" si="0"/>
        <v>0</v>
      </c>
    </row>
    <row r="54" spans="1:8" ht="63.75">
      <c r="A54" s="25"/>
      <c r="B54" s="27"/>
      <c r="C54" s="27" t="s">
        <v>142</v>
      </c>
      <c r="D54" s="29" t="s">
        <v>168</v>
      </c>
      <c r="E54" s="5"/>
      <c r="F54" s="19"/>
      <c r="G54" s="30"/>
      <c r="H54" s="48">
        <f t="shared" si="0"/>
        <v>0</v>
      </c>
    </row>
    <row r="55" spans="1:8">
      <c r="A55" s="20"/>
      <c r="B55" s="21" t="s">
        <v>51</v>
      </c>
      <c r="C55" s="21"/>
      <c r="D55" s="24" t="s">
        <v>52</v>
      </c>
      <c r="E55" s="14">
        <f>SUM(E56)</f>
        <v>400</v>
      </c>
      <c r="F55" s="14">
        <f>SUM(F56)</f>
        <v>0</v>
      </c>
      <c r="G55" s="42">
        <f>SUM(G56)</f>
        <v>0</v>
      </c>
      <c r="H55" s="49">
        <f t="shared" si="0"/>
        <v>400</v>
      </c>
    </row>
    <row r="56" spans="1:8" ht="63.75">
      <c r="A56" s="20"/>
      <c r="B56" s="21"/>
      <c r="C56" s="21" t="s">
        <v>37</v>
      </c>
      <c r="D56" s="24" t="s">
        <v>38</v>
      </c>
      <c r="E56" s="5">
        <v>400</v>
      </c>
      <c r="F56" s="15"/>
      <c r="G56" s="43"/>
      <c r="H56" s="49">
        <f t="shared" si="0"/>
        <v>400</v>
      </c>
    </row>
    <row r="57" spans="1:8" ht="63.75">
      <c r="A57" s="25" t="s">
        <v>53</v>
      </c>
      <c r="B57" s="21"/>
      <c r="C57" s="27"/>
      <c r="D57" s="29" t="s">
        <v>54</v>
      </c>
      <c r="E57" s="19">
        <f>E58+E60+E66+E75+E82</f>
        <v>2799568</v>
      </c>
      <c r="F57" s="19">
        <f>F58+F60+F66+F75+F82</f>
        <v>0</v>
      </c>
      <c r="G57" s="30">
        <f>G58+G60+G66+G75+G82</f>
        <v>0</v>
      </c>
      <c r="H57" s="48">
        <f t="shared" si="0"/>
        <v>2799568</v>
      </c>
    </row>
    <row r="58" spans="1:8" ht="25.5">
      <c r="A58" s="20"/>
      <c r="B58" s="21" t="s">
        <v>55</v>
      </c>
      <c r="C58" s="21"/>
      <c r="D58" s="24" t="s">
        <v>56</v>
      </c>
      <c r="E58" s="14">
        <f>SUM(E59)</f>
        <v>1500</v>
      </c>
      <c r="F58" s="14">
        <f>SUM(F59)</f>
        <v>0</v>
      </c>
      <c r="G58" s="42">
        <f>SUM(G59)</f>
        <v>0</v>
      </c>
      <c r="H58" s="49">
        <f t="shared" si="0"/>
        <v>1500</v>
      </c>
    </row>
    <row r="59" spans="1:8" ht="38.25">
      <c r="A59" s="20"/>
      <c r="B59" s="21"/>
      <c r="C59" s="21" t="s">
        <v>57</v>
      </c>
      <c r="D59" s="24" t="s">
        <v>58</v>
      </c>
      <c r="E59" s="5">
        <v>1500</v>
      </c>
      <c r="F59" s="15"/>
      <c r="G59" s="43"/>
      <c r="H59" s="49">
        <f t="shared" si="0"/>
        <v>1500</v>
      </c>
    </row>
    <row r="60" spans="1:8" ht="76.5">
      <c r="A60" s="20"/>
      <c r="B60" s="21" t="s">
        <v>59</v>
      </c>
      <c r="C60" s="21"/>
      <c r="D60" s="24" t="s">
        <v>60</v>
      </c>
      <c r="E60" s="14">
        <f>SUM(E61:E65)</f>
        <v>506482</v>
      </c>
      <c r="F60" s="14">
        <f>SUM(F61:F65)</f>
        <v>0</v>
      </c>
      <c r="G60" s="42">
        <f>SUM(G61:G65)</f>
        <v>0</v>
      </c>
      <c r="H60" s="49">
        <f t="shared" si="0"/>
        <v>506482</v>
      </c>
    </row>
    <row r="61" spans="1:8">
      <c r="A61" s="20"/>
      <c r="B61" s="21"/>
      <c r="C61" s="21" t="s">
        <v>61</v>
      </c>
      <c r="D61" s="24" t="s">
        <v>62</v>
      </c>
      <c r="E61" s="5">
        <v>492000</v>
      </c>
      <c r="F61" s="14"/>
      <c r="G61" s="43"/>
      <c r="H61" s="49">
        <f t="shared" si="0"/>
        <v>492000</v>
      </c>
    </row>
    <row r="62" spans="1:8">
      <c r="A62" s="20"/>
      <c r="B62" s="21"/>
      <c r="C62" s="21" t="s">
        <v>63</v>
      </c>
      <c r="D62" s="24" t="s">
        <v>64</v>
      </c>
      <c r="E62" s="5">
        <v>770</v>
      </c>
      <c r="F62" s="14"/>
      <c r="G62" s="43"/>
      <c r="H62" s="49">
        <f t="shared" si="0"/>
        <v>770</v>
      </c>
    </row>
    <row r="63" spans="1:8">
      <c r="A63" s="20"/>
      <c r="B63" s="21"/>
      <c r="C63" s="21" t="s">
        <v>65</v>
      </c>
      <c r="D63" s="24" t="s">
        <v>66</v>
      </c>
      <c r="E63" s="5">
        <v>10365</v>
      </c>
      <c r="F63" s="14"/>
      <c r="G63" s="43"/>
      <c r="H63" s="49">
        <f t="shared" si="0"/>
        <v>10365</v>
      </c>
    </row>
    <row r="64" spans="1:8">
      <c r="A64" s="20"/>
      <c r="B64" s="21"/>
      <c r="C64" s="21" t="s">
        <v>71</v>
      </c>
      <c r="D64" s="24" t="s">
        <v>72</v>
      </c>
      <c r="E64" s="5">
        <v>2347</v>
      </c>
      <c r="F64" s="14"/>
      <c r="G64" s="43"/>
      <c r="H64" s="49">
        <f t="shared" si="0"/>
        <v>2347</v>
      </c>
    </row>
    <row r="65" spans="1:8" ht="25.5">
      <c r="A65" s="20"/>
      <c r="B65" s="21"/>
      <c r="C65" s="21" t="s">
        <v>67</v>
      </c>
      <c r="D65" s="24" t="s">
        <v>68</v>
      </c>
      <c r="E65" s="5">
        <v>1000</v>
      </c>
      <c r="F65" s="14"/>
      <c r="G65" s="43"/>
      <c r="H65" s="49">
        <f t="shared" si="0"/>
        <v>1000</v>
      </c>
    </row>
    <row r="66" spans="1:8" ht="63.75">
      <c r="A66" s="20"/>
      <c r="B66" s="21" t="s">
        <v>69</v>
      </c>
      <c r="C66" s="21"/>
      <c r="D66" s="24" t="s">
        <v>70</v>
      </c>
      <c r="E66" s="14">
        <f>SUM(E67:E74)</f>
        <v>1036900</v>
      </c>
      <c r="F66" s="14">
        <f>SUM(F67:F74)</f>
        <v>0</v>
      </c>
      <c r="G66" s="42">
        <f>SUM(G67:G74)</f>
        <v>0</v>
      </c>
      <c r="H66" s="49">
        <f t="shared" si="0"/>
        <v>1036900</v>
      </c>
    </row>
    <row r="67" spans="1:8">
      <c r="A67" s="20"/>
      <c r="B67" s="21"/>
      <c r="C67" s="21" t="s">
        <v>61</v>
      </c>
      <c r="D67" s="24" t="s">
        <v>62</v>
      </c>
      <c r="E67" s="5">
        <v>204500</v>
      </c>
      <c r="F67" s="14"/>
      <c r="G67" s="42"/>
      <c r="H67" s="49">
        <f t="shared" si="0"/>
        <v>204500</v>
      </c>
    </row>
    <row r="68" spans="1:8">
      <c r="A68" s="20"/>
      <c r="B68" s="21"/>
      <c r="C68" s="21" t="s">
        <v>63</v>
      </c>
      <c r="D68" s="24" t="s">
        <v>64</v>
      </c>
      <c r="E68" s="5">
        <v>604000</v>
      </c>
      <c r="F68" s="14"/>
      <c r="G68" s="42"/>
      <c r="H68" s="49">
        <f t="shared" si="0"/>
        <v>604000</v>
      </c>
    </row>
    <row r="69" spans="1:8">
      <c r="A69" s="20"/>
      <c r="B69" s="21"/>
      <c r="C69" s="21" t="s">
        <v>65</v>
      </c>
      <c r="D69" s="24" t="s">
        <v>66</v>
      </c>
      <c r="E69" s="5">
        <v>74000</v>
      </c>
      <c r="F69" s="14"/>
      <c r="G69" s="42"/>
      <c r="H69" s="49">
        <f t="shared" si="0"/>
        <v>74000</v>
      </c>
    </row>
    <row r="70" spans="1:8">
      <c r="A70" s="20"/>
      <c r="B70" s="21"/>
      <c r="C70" s="21" t="s">
        <v>71</v>
      </c>
      <c r="D70" s="24" t="s">
        <v>72</v>
      </c>
      <c r="E70" s="5">
        <v>74400</v>
      </c>
      <c r="F70" s="14"/>
      <c r="G70" s="42"/>
      <c r="H70" s="49">
        <f t="shared" si="0"/>
        <v>74400</v>
      </c>
    </row>
    <row r="71" spans="1:8">
      <c r="A71" s="20"/>
      <c r="B71" s="21"/>
      <c r="C71" s="21" t="s">
        <v>73</v>
      </c>
      <c r="D71" s="24" t="s">
        <v>74</v>
      </c>
      <c r="E71" s="5">
        <v>10000</v>
      </c>
      <c r="F71" s="14"/>
      <c r="G71" s="42"/>
      <c r="H71" s="49">
        <f t="shared" si="0"/>
        <v>10000</v>
      </c>
    </row>
    <row r="72" spans="1:8">
      <c r="A72" s="20"/>
      <c r="B72" s="21"/>
      <c r="C72" s="21" t="s">
        <v>75</v>
      </c>
      <c r="D72" s="24" t="s">
        <v>76</v>
      </c>
      <c r="E72" s="5">
        <v>6500</v>
      </c>
      <c r="F72" s="14"/>
      <c r="G72" s="42"/>
      <c r="H72" s="49">
        <f t="shared" si="0"/>
        <v>6500</v>
      </c>
    </row>
    <row r="73" spans="1:8">
      <c r="A73" s="20"/>
      <c r="B73" s="21"/>
      <c r="C73" s="21" t="s">
        <v>77</v>
      </c>
      <c r="D73" s="24" t="s">
        <v>78</v>
      </c>
      <c r="E73" s="5">
        <v>53500</v>
      </c>
      <c r="F73" s="14"/>
      <c r="G73" s="42"/>
      <c r="H73" s="49">
        <f t="shared" si="0"/>
        <v>53500</v>
      </c>
    </row>
    <row r="74" spans="1:8" ht="25.5">
      <c r="A74" s="20"/>
      <c r="B74" s="21"/>
      <c r="C74" s="21" t="s">
        <v>67</v>
      </c>
      <c r="D74" s="24" t="s">
        <v>68</v>
      </c>
      <c r="E74" s="5">
        <v>10000</v>
      </c>
      <c r="F74" s="14"/>
      <c r="G74" s="42"/>
      <c r="H74" s="49">
        <f t="shared" si="0"/>
        <v>10000</v>
      </c>
    </row>
    <row r="75" spans="1:8" ht="38.25">
      <c r="A75" s="20"/>
      <c r="B75" s="21" t="s">
        <v>79</v>
      </c>
      <c r="C75" s="21"/>
      <c r="D75" s="24" t="s">
        <v>80</v>
      </c>
      <c r="E75" s="14">
        <f>SUM(E76:E81)</f>
        <v>65000</v>
      </c>
      <c r="F75" s="14">
        <f>SUM(F76:F81)</f>
        <v>0</v>
      </c>
      <c r="G75" s="42">
        <f>SUM(G76:G81)</f>
        <v>0</v>
      </c>
      <c r="H75" s="49">
        <f t="shared" si="0"/>
        <v>65000</v>
      </c>
    </row>
    <row r="76" spans="1:8">
      <c r="A76" s="20"/>
      <c r="B76" s="21"/>
      <c r="C76" s="21" t="s">
        <v>81</v>
      </c>
      <c r="D76" s="24" t="s">
        <v>82</v>
      </c>
      <c r="E76" s="5">
        <v>500</v>
      </c>
      <c r="F76" s="14"/>
      <c r="G76" s="42"/>
      <c r="H76" s="49">
        <f t="shared" si="0"/>
        <v>500</v>
      </c>
    </row>
    <row r="77" spans="1:8">
      <c r="A77" s="20"/>
      <c r="B77" s="21"/>
      <c r="C77" s="21" t="s">
        <v>83</v>
      </c>
      <c r="D77" s="24" t="s">
        <v>84</v>
      </c>
      <c r="E77" s="5">
        <v>27000</v>
      </c>
      <c r="F77" s="14"/>
      <c r="G77" s="42"/>
      <c r="H77" s="49">
        <f t="shared" si="0"/>
        <v>27000</v>
      </c>
    </row>
    <row r="78" spans="1:8">
      <c r="A78" s="20"/>
      <c r="B78" s="21"/>
      <c r="C78" s="21" t="s">
        <v>85</v>
      </c>
      <c r="D78" s="24" t="s">
        <v>86</v>
      </c>
      <c r="E78" s="5">
        <v>4000</v>
      </c>
      <c r="F78" s="14"/>
      <c r="G78" s="42"/>
      <c r="H78" s="49">
        <f t="shared" si="0"/>
        <v>4000</v>
      </c>
    </row>
    <row r="79" spans="1:8" ht="25.5">
      <c r="A79" s="20"/>
      <c r="B79" s="21"/>
      <c r="C79" s="21" t="s">
        <v>87</v>
      </c>
      <c r="D79" s="24" t="s">
        <v>88</v>
      </c>
      <c r="E79" s="5">
        <v>30500</v>
      </c>
      <c r="F79" s="14"/>
      <c r="G79" s="42"/>
      <c r="H79" s="49">
        <f t="shared" si="0"/>
        <v>30500</v>
      </c>
    </row>
    <row r="80" spans="1:8" ht="51">
      <c r="A80" s="20"/>
      <c r="B80" s="21"/>
      <c r="C80" s="21" t="s">
        <v>89</v>
      </c>
      <c r="D80" s="24" t="s">
        <v>90</v>
      </c>
      <c r="E80" s="5">
        <v>3000</v>
      </c>
      <c r="F80" s="15"/>
      <c r="G80" s="43"/>
      <c r="H80" s="49">
        <f t="shared" si="0"/>
        <v>3000</v>
      </c>
    </row>
    <row r="81" spans="1:8" ht="25.5">
      <c r="A81" s="20"/>
      <c r="B81" s="21"/>
      <c r="C81" s="21" t="s">
        <v>67</v>
      </c>
      <c r="D81" s="24" t="s">
        <v>68</v>
      </c>
      <c r="E81" s="5"/>
      <c r="F81" s="15"/>
      <c r="G81" s="43"/>
      <c r="H81" s="49">
        <f t="shared" si="0"/>
        <v>0</v>
      </c>
    </row>
    <row r="82" spans="1:8" ht="25.5">
      <c r="A82" s="20"/>
      <c r="B82" s="21" t="s">
        <v>91</v>
      </c>
      <c r="C82" s="21"/>
      <c r="D82" s="24" t="s">
        <v>92</v>
      </c>
      <c r="E82" s="14">
        <f>SUM(E83:E84)</f>
        <v>1189686</v>
      </c>
      <c r="F82" s="14">
        <f>SUM(F83:F84)</f>
        <v>0</v>
      </c>
      <c r="G82" s="42">
        <f>SUM(G83:G84)</f>
        <v>0</v>
      </c>
      <c r="H82" s="49">
        <f t="shared" si="0"/>
        <v>1189686</v>
      </c>
    </row>
    <row r="83" spans="1:8">
      <c r="A83" s="20"/>
      <c r="B83" s="21"/>
      <c r="C83" s="21" t="s">
        <v>93</v>
      </c>
      <c r="D83" s="24" t="s">
        <v>94</v>
      </c>
      <c r="E83" s="5">
        <v>1183186</v>
      </c>
      <c r="F83" s="14"/>
      <c r="G83" s="43"/>
      <c r="H83" s="49">
        <f t="shared" si="0"/>
        <v>1183186</v>
      </c>
    </row>
    <row r="84" spans="1:8">
      <c r="A84" s="20"/>
      <c r="B84" s="21"/>
      <c r="C84" s="21" t="s">
        <v>95</v>
      </c>
      <c r="D84" s="24" t="s">
        <v>96</v>
      </c>
      <c r="E84" s="5">
        <v>6500</v>
      </c>
      <c r="F84" s="14"/>
      <c r="G84" s="43"/>
      <c r="H84" s="49">
        <f t="shared" si="0"/>
        <v>6500</v>
      </c>
    </row>
    <row r="85" spans="1:8">
      <c r="A85" s="25" t="s">
        <v>97</v>
      </c>
      <c r="B85" s="27"/>
      <c r="C85" s="27"/>
      <c r="D85" s="29" t="s">
        <v>98</v>
      </c>
      <c r="E85" s="19">
        <f>E86+E88+E90+E92</f>
        <v>7648421</v>
      </c>
      <c r="F85" s="19">
        <f>F86+F88+F90+F92</f>
        <v>0</v>
      </c>
      <c r="G85" s="19">
        <f>G86+G88+G90+G92</f>
        <v>37318</v>
      </c>
      <c r="H85" s="48">
        <f t="shared" si="0"/>
        <v>7685739</v>
      </c>
    </row>
    <row r="86" spans="1:8" ht="25.5">
      <c r="A86" s="20"/>
      <c r="B86" s="21" t="s">
        <v>99</v>
      </c>
      <c r="C86" s="21"/>
      <c r="D86" s="24" t="s">
        <v>100</v>
      </c>
      <c r="E86" s="14">
        <f>SUM(E87)</f>
        <v>4364128</v>
      </c>
      <c r="F86" s="14">
        <f>SUM(F87)</f>
        <v>0</v>
      </c>
      <c r="G86" s="42">
        <f>SUM(G87)</f>
        <v>37318</v>
      </c>
      <c r="H86" s="49">
        <f t="shared" si="0"/>
        <v>4401446</v>
      </c>
    </row>
    <row r="87" spans="1:8">
      <c r="A87" s="20"/>
      <c r="B87" s="21"/>
      <c r="C87" s="21" t="s">
        <v>101</v>
      </c>
      <c r="D87" s="24" t="s">
        <v>102</v>
      </c>
      <c r="E87" s="5">
        <v>4364128</v>
      </c>
      <c r="F87" s="14"/>
      <c r="G87" s="42">
        <v>37318</v>
      </c>
      <c r="H87" s="49">
        <f t="shared" si="0"/>
        <v>4401446</v>
      </c>
    </row>
    <row r="88" spans="1:8" ht="25.5">
      <c r="A88" s="20"/>
      <c r="B88" s="21" t="s">
        <v>103</v>
      </c>
      <c r="C88" s="21"/>
      <c r="D88" s="24" t="s">
        <v>104</v>
      </c>
      <c r="E88" s="14">
        <f>SUM(E89)</f>
        <v>3235728</v>
      </c>
      <c r="F88" s="14">
        <f>SUM(F89)</f>
        <v>0</v>
      </c>
      <c r="G88" s="42">
        <f>SUM(G89)</f>
        <v>0</v>
      </c>
      <c r="H88" s="49">
        <f t="shared" si="0"/>
        <v>3235728</v>
      </c>
    </row>
    <row r="89" spans="1:8">
      <c r="A89" s="20"/>
      <c r="B89" s="21"/>
      <c r="C89" s="21" t="s">
        <v>101</v>
      </c>
      <c r="D89" s="24" t="s">
        <v>105</v>
      </c>
      <c r="E89" s="5">
        <v>3235728</v>
      </c>
      <c r="F89" s="14"/>
      <c r="G89" s="43"/>
      <c r="H89" s="49">
        <f t="shared" si="0"/>
        <v>3235728</v>
      </c>
    </row>
    <row r="90" spans="1:8">
      <c r="A90" s="20"/>
      <c r="B90" s="21" t="s">
        <v>106</v>
      </c>
      <c r="C90" s="21"/>
      <c r="D90" s="24" t="s">
        <v>107</v>
      </c>
      <c r="E90" s="14">
        <f>SUM(E91)</f>
        <v>10000</v>
      </c>
      <c r="F90" s="14">
        <f>SUM(F91)</f>
        <v>0</v>
      </c>
      <c r="G90" s="42">
        <f>SUM(G91)</f>
        <v>0</v>
      </c>
      <c r="H90" s="49">
        <f t="shared" si="0"/>
        <v>10000</v>
      </c>
    </row>
    <row r="91" spans="1:8">
      <c r="A91" s="20"/>
      <c r="B91" s="21"/>
      <c r="C91" s="21" t="s">
        <v>31</v>
      </c>
      <c r="D91" s="24" t="s">
        <v>32</v>
      </c>
      <c r="E91" s="5">
        <v>10000</v>
      </c>
      <c r="F91" s="14"/>
      <c r="G91" s="42"/>
      <c r="H91" s="49">
        <f t="shared" si="0"/>
        <v>10000</v>
      </c>
    </row>
    <row r="92" spans="1:8" ht="25.5">
      <c r="A92" s="20"/>
      <c r="B92" s="21" t="s">
        <v>138</v>
      </c>
      <c r="C92" s="21"/>
      <c r="D92" s="24" t="s">
        <v>139</v>
      </c>
      <c r="E92" s="14">
        <f>SUM(E93)</f>
        <v>38565</v>
      </c>
      <c r="F92" s="14">
        <f>SUM(F93)</f>
        <v>0</v>
      </c>
      <c r="G92" s="14">
        <f>SUM(G93)</f>
        <v>0</v>
      </c>
      <c r="H92" s="49">
        <f t="shared" si="0"/>
        <v>38565</v>
      </c>
    </row>
    <row r="93" spans="1:8">
      <c r="A93" s="20"/>
      <c r="B93" s="21"/>
      <c r="C93" s="21" t="s">
        <v>101</v>
      </c>
      <c r="D93" s="24" t="s">
        <v>105</v>
      </c>
      <c r="E93" s="5">
        <v>38565</v>
      </c>
      <c r="F93" s="14"/>
      <c r="G93" s="43"/>
      <c r="H93" s="49">
        <f t="shared" si="0"/>
        <v>38565</v>
      </c>
    </row>
    <row r="94" spans="1:8">
      <c r="A94" s="25" t="s">
        <v>108</v>
      </c>
      <c r="B94" s="27"/>
      <c r="C94" s="27"/>
      <c r="D94" s="29" t="s">
        <v>109</v>
      </c>
      <c r="E94" s="19">
        <f>E95+E98+E100</f>
        <v>38600</v>
      </c>
      <c r="F94" s="19">
        <f>F95+F98+F100</f>
        <v>0</v>
      </c>
      <c r="G94" s="30">
        <f>G95+G98+G100</f>
        <v>0</v>
      </c>
      <c r="H94" s="48">
        <f t="shared" si="0"/>
        <v>38600</v>
      </c>
    </row>
    <row r="95" spans="1:8">
      <c r="A95" s="20"/>
      <c r="B95" s="21" t="s">
        <v>110</v>
      </c>
      <c r="C95" s="21"/>
      <c r="D95" s="24" t="s">
        <v>111</v>
      </c>
      <c r="E95" s="14">
        <f>SUM(E96:E97)</f>
        <v>1000</v>
      </c>
      <c r="F95" s="14">
        <f>SUM(F96:F97)</f>
        <v>0</v>
      </c>
      <c r="G95" s="14">
        <f>SUM(G96:G97)</f>
        <v>0</v>
      </c>
      <c r="H95" s="49">
        <f t="shared" ref="H95:H127" si="1">E95-F95+G95</f>
        <v>1000</v>
      </c>
    </row>
    <row r="96" spans="1:8" ht="38.25">
      <c r="A96" s="20"/>
      <c r="B96" s="21"/>
      <c r="C96" s="21" t="s">
        <v>116</v>
      </c>
      <c r="D96" s="24" t="s">
        <v>117</v>
      </c>
      <c r="E96" s="5"/>
      <c r="F96" s="14"/>
      <c r="G96" s="42"/>
      <c r="H96" s="49">
        <f t="shared" si="1"/>
        <v>0</v>
      </c>
    </row>
    <row r="97" spans="1:8">
      <c r="A97" s="20"/>
      <c r="B97" s="21"/>
      <c r="C97" s="21" t="s">
        <v>31</v>
      </c>
      <c r="D97" s="24" t="s">
        <v>32</v>
      </c>
      <c r="E97" s="5">
        <v>1000</v>
      </c>
      <c r="F97" s="14"/>
      <c r="G97" s="43"/>
      <c r="H97" s="49">
        <f t="shared" si="1"/>
        <v>1000</v>
      </c>
    </row>
    <row r="98" spans="1:8">
      <c r="A98" s="20"/>
      <c r="B98" s="21" t="s">
        <v>112</v>
      </c>
      <c r="C98" s="21"/>
      <c r="D98" s="24" t="s">
        <v>113</v>
      </c>
      <c r="E98" s="14">
        <f>SUM(E99)</f>
        <v>37600</v>
      </c>
      <c r="F98" s="14">
        <f>SUM(F99)</f>
        <v>0</v>
      </c>
      <c r="G98" s="42">
        <f>SUM(G99)</f>
        <v>0</v>
      </c>
      <c r="H98" s="49">
        <f t="shared" si="1"/>
        <v>37600</v>
      </c>
    </row>
    <row r="99" spans="1:8">
      <c r="A99" s="20"/>
      <c r="B99" s="21"/>
      <c r="C99" s="21" t="s">
        <v>29</v>
      </c>
      <c r="D99" s="24" t="s">
        <v>30</v>
      </c>
      <c r="E99" s="5">
        <v>37600</v>
      </c>
      <c r="F99" s="14"/>
      <c r="G99" s="43"/>
      <c r="H99" s="49">
        <f t="shared" si="1"/>
        <v>37600</v>
      </c>
    </row>
    <row r="100" spans="1:8">
      <c r="A100" s="20"/>
      <c r="B100" s="21" t="s">
        <v>114</v>
      </c>
      <c r="C100" s="21"/>
      <c r="D100" s="24" t="s">
        <v>115</v>
      </c>
      <c r="E100" s="14">
        <f>SUM(E101)</f>
        <v>0</v>
      </c>
      <c r="F100" s="14">
        <f>SUM(F101)</f>
        <v>0</v>
      </c>
      <c r="G100" s="42">
        <f>SUM(G101)</f>
        <v>0</v>
      </c>
      <c r="H100" s="49">
        <f t="shared" si="1"/>
        <v>0</v>
      </c>
    </row>
    <row r="101" spans="1:8" ht="38.25">
      <c r="A101" s="20"/>
      <c r="B101" s="21"/>
      <c r="C101" s="21" t="s">
        <v>116</v>
      </c>
      <c r="D101" s="24" t="s">
        <v>117</v>
      </c>
      <c r="E101" s="5"/>
      <c r="F101" s="14"/>
      <c r="G101" s="43"/>
      <c r="H101" s="49">
        <f t="shared" si="1"/>
        <v>0</v>
      </c>
    </row>
    <row r="102" spans="1:8">
      <c r="A102" s="25" t="s">
        <v>118</v>
      </c>
      <c r="B102" s="27"/>
      <c r="C102" s="27"/>
      <c r="D102" s="29" t="s">
        <v>119</v>
      </c>
      <c r="E102" s="19">
        <f>E103+E106+E108+E111+E115+E117</f>
        <v>2063900</v>
      </c>
      <c r="F102" s="19">
        <f>F103+F106+F108+F111+F115+F117</f>
        <v>0</v>
      </c>
      <c r="G102" s="30">
        <f>G103+G106+G108+G111+G115+G117</f>
        <v>173729</v>
      </c>
      <c r="H102" s="48">
        <f t="shared" si="1"/>
        <v>2237629</v>
      </c>
    </row>
    <row r="103" spans="1:8" ht="51">
      <c r="A103" s="20"/>
      <c r="B103" s="21" t="s">
        <v>120</v>
      </c>
      <c r="C103" s="21"/>
      <c r="D103" s="24" t="s">
        <v>121</v>
      </c>
      <c r="E103" s="42">
        <f>SUM(E104:E105)</f>
        <v>1740000</v>
      </c>
      <c r="F103" s="42">
        <f>SUM(F104:F105)</f>
        <v>0</v>
      </c>
      <c r="G103" s="42">
        <f>SUM(G104:G105)</f>
        <v>0</v>
      </c>
      <c r="H103" s="49">
        <f t="shared" si="1"/>
        <v>1740000</v>
      </c>
    </row>
    <row r="104" spans="1:8" ht="63.75">
      <c r="A104" s="20"/>
      <c r="B104" s="21"/>
      <c r="C104" s="21" t="s">
        <v>164</v>
      </c>
      <c r="D104" s="24" t="s">
        <v>165</v>
      </c>
      <c r="E104" s="5"/>
      <c r="F104" s="14"/>
      <c r="G104" s="42"/>
      <c r="H104" s="14">
        <v>5000</v>
      </c>
    </row>
    <row r="105" spans="1:8" ht="63.75">
      <c r="A105" s="20"/>
      <c r="B105" s="21"/>
      <c r="C105" s="21" t="s">
        <v>37</v>
      </c>
      <c r="D105" s="24" t="s">
        <v>38</v>
      </c>
      <c r="E105" s="5">
        <v>1740000</v>
      </c>
      <c r="F105" s="14"/>
      <c r="G105" s="43"/>
      <c r="H105" s="49">
        <f t="shared" si="1"/>
        <v>1740000</v>
      </c>
    </row>
    <row r="106" spans="1:8" ht="51">
      <c r="A106" s="20"/>
      <c r="B106" s="21" t="s">
        <v>122</v>
      </c>
      <c r="C106" s="21"/>
      <c r="D106" s="24" t="s">
        <v>123</v>
      </c>
      <c r="E106" s="14">
        <f>SUM(E107)</f>
        <v>7100</v>
      </c>
      <c r="F106" s="14">
        <f>SUM(F107)</f>
        <v>0</v>
      </c>
      <c r="G106" s="14">
        <f>SUM(G107)</f>
        <v>0</v>
      </c>
      <c r="H106" s="49">
        <f t="shared" si="1"/>
        <v>7100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v>7100</v>
      </c>
      <c r="F107" s="14"/>
      <c r="G107" s="43"/>
      <c r="H107" s="49">
        <f t="shared" si="1"/>
        <v>7100</v>
      </c>
    </row>
    <row r="108" spans="1:8" ht="25.5">
      <c r="A108" s="20"/>
      <c r="B108" s="21" t="s">
        <v>124</v>
      </c>
      <c r="C108" s="21"/>
      <c r="D108" s="24" t="s">
        <v>125</v>
      </c>
      <c r="E108" s="14">
        <f>SUM(E109:E110)</f>
        <v>134700</v>
      </c>
      <c r="F108" s="14">
        <f>SUM(F109:F110)</f>
        <v>0</v>
      </c>
      <c r="G108" s="42">
        <f>SUM(G109:G110)</f>
        <v>0</v>
      </c>
      <c r="H108" s="49">
        <f t="shared" si="1"/>
        <v>134700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v>85000</v>
      </c>
      <c r="F109" s="14"/>
      <c r="G109" s="43"/>
      <c r="H109" s="49">
        <f t="shared" si="1"/>
        <v>85000</v>
      </c>
    </row>
    <row r="110" spans="1:8" ht="38.25">
      <c r="A110" s="20"/>
      <c r="B110" s="21"/>
      <c r="C110" s="21" t="s">
        <v>116</v>
      </c>
      <c r="D110" s="24" t="s">
        <v>117</v>
      </c>
      <c r="E110" s="5">
        <v>49700</v>
      </c>
      <c r="F110" s="14"/>
      <c r="G110" s="43"/>
      <c r="H110" s="49">
        <f t="shared" si="1"/>
        <v>49700</v>
      </c>
    </row>
    <row r="111" spans="1:8">
      <c r="A111" s="20"/>
      <c r="B111" s="21" t="s">
        <v>126</v>
      </c>
      <c r="C111" s="21"/>
      <c r="D111" s="24" t="s">
        <v>127</v>
      </c>
      <c r="E111" s="14">
        <f>SUM(E112:E114)</f>
        <v>106500</v>
      </c>
      <c r="F111" s="14">
        <f>SUM(F112:F114)</f>
        <v>0</v>
      </c>
      <c r="G111" s="42">
        <f>SUM(G112:G114)</f>
        <v>0</v>
      </c>
      <c r="H111" s="49">
        <f t="shared" si="1"/>
        <v>106500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v>104000</v>
      </c>
      <c r="F112" s="14"/>
      <c r="G112" s="43"/>
      <c r="H112" s="49">
        <f t="shared" si="1"/>
        <v>104000</v>
      </c>
    </row>
    <row r="113" spans="1:8">
      <c r="A113" s="20"/>
      <c r="B113" s="21"/>
      <c r="C113" s="21" t="s">
        <v>29</v>
      </c>
      <c r="D113" s="24" t="s">
        <v>30</v>
      </c>
      <c r="E113" s="5">
        <v>1500</v>
      </c>
      <c r="F113" s="14"/>
      <c r="G113" s="43"/>
      <c r="H113" s="49">
        <f t="shared" si="1"/>
        <v>1500</v>
      </c>
    </row>
    <row r="114" spans="1:8">
      <c r="A114" s="20"/>
      <c r="B114" s="21"/>
      <c r="C114" s="21" t="s">
        <v>31</v>
      </c>
      <c r="D114" s="24" t="s">
        <v>128</v>
      </c>
      <c r="E114" s="5">
        <v>1000</v>
      </c>
      <c r="F114" s="14"/>
      <c r="G114" s="43"/>
      <c r="H114" s="49">
        <f t="shared" si="1"/>
        <v>1000</v>
      </c>
    </row>
    <row r="115" spans="1:8" ht="25.5">
      <c r="A115" s="20"/>
      <c r="B115" s="21" t="s">
        <v>129</v>
      </c>
      <c r="C115" s="21"/>
      <c r="D115" s="24" t="s">
        <v>130</v>
      </c>
      <c r="E115" s="14">
        <f>SUM(E116)</f>
        <v>15600</v>
      </c>
      <c r="F115" s="14">
        <f>SUM(F116)</f>
        <v>0</v>
      </c>
      <c r="G115" s="42">
        <f>SUM(G116)</f>
        <v>3150</v>
      </c>
      <c r="H115" s="49">
        <f t="shared" si="1"/>
        <v>18750</v>
      </c>
    </row>
    <row r="116" spans="1:8" ht="63.75">
      <c r="A116" s="20"/>
      <c r="B116" s="21"/>
      <c r="C116" s="21" t="s">
        <v>37</v>
      </c>
      <c r="D116" s="24" t="s">
        <v>38</v>
      </c>
      <c r="E116" s="5">
        <v>15600</v>
      </c>
      <c r="F116" s="14"/>
      <c r="G116" s="43">
        <v>3150</v>
      </c>
      <c r="H116" s="49">
        <f t="shared" si="1"/>
        <v>18750</v>
      </c>
    </row>
    <row r="117" spans="1:8">
      <c r="A117" s="20"/>
      <c r="B117" s="21" t="s">
        <v>131</v>
      </c>
      <c r="C117" s="21"/>
      <c r="D117" s="24" t="s">
        <v>132</v>
      </c>
      <c r="E117" s="14">
        <f>SUM(E118)</f>
        <v>60000</v>
      </c>
      <c r="F117" s="14">
        <f>SUM(F118)</f>
        <v>0</v>
      </c>
      <c r="G117" s="42">
        <f>SUM(G118:G119)</f>
        <v>170579</v>
      </c>
      <c r="H117" s="49">
        <f t="shared" si="1"/>
        <v>230579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v>60000</v>
      </c>
      <c r="F118" s="14"/>
      <c r="G118" s="42"/>
      <c r="H118" s="49">
        <f t="shared" si="1"/>
        <v>60000</v>
      </c>
    </row>
    <row r="119" spans="1:8" ht="51">
      <c r="A119" s="20"/>
      <c r="B119" s="21"/>
      <c r="C119" s="21" t="s">
        <v>143</v>
      </c>
      <c r="D119" s="24" t="s">
        <v>169</v>
      </c>
      <c r="E119" s="5"/>
      <c r="F119" s="15"/>
      <c r="G119" s="42">
        <v>170579</v>
      </c>
      <c r="H119" s="49">
        <f t="shared" si="1"/>
        <v>170579</v>
      </c>
    </row>
    <row r="120" spans="1:8">
      <c r="A120" s="53" t="s">
        <v>148</v>
      </c>
      <c r="B120" s="54"/>
      <c r="C120" s="54"/>
      <c r="D120" s="55" t="s">
        <v>151</v>
      </c>
      <c r="E120" s="50">
        <f t="shared" ref="E120:G121" si="2">SUM(E121)</f>
        <v>0</v>
      </c>
      <c r="F120" s="50">
        <f t="shared" si="2"/>
        <v>0</v>
      </c>
      <c r="G120" s="50">
        <f t="shared" si="2"/>
        <v>0</v>
      </c>
      <c r="H120" s="49">
        <f t="shared" si="1"/>
        <v>0</v>
      </c>
    </row>
    <row r="121" spans="1:8">
      <c r="A121" s="20"/>
      <c r="B121" s="21" t="s">
        <v>149</v>
      </c>
      <c r="C121" s="21"/>
      <c r="D121" s="24" t="s">
        <v>150</v>
      </c>
      <c r="E121" s="50">
        <f t="shared" si="2"/>
        <v>0</v>
      </c>
      <c r="F121" s="50">
        <f t="shared" si="2"/>
        <v>0</v>
      </c>
      <c r="G121" s="50">
        <f t="shared" si="2"/>
        <v>0</v>
      </c>
      <c r="H121" s="49">
        <f t="shared" si="1"/>
        <v>0</v>
      </c>
    </row>
    <row r="122" spans="1:8" ht="38.25">
      <c r="A122" s="20"/>
      <c r="B122" s="21"/>
      <c r="C122" s="21" t="s">
        <v>116</v>
      </c>
      <c r="D122" s="24" t="s">
        <v>117</v>
      </c>
      <c r="E122" s="5"/>
      <c r="F122" s="15"/>
      <c r="G122" s="43"/>
      <c r="H122" s="49">
        <f t="shared" si="1"/>
        <v>0</v>
      </c>
    </row>
    <row r="123" spans="1:8" ht="25.5">
      <c r="A123" s="53" t="s">
        <v>144</v>
      </c>
      <c r="B123" s="54"/>
      <c r="C123" s="54"/>
      <c r="D123" s="55" t="s">
        <v>147</v>
      </c>
      <c r="E123" s="5">
        <f>E124</f>
        <v>0</v>
      </c>
      <c r="F123" s="5">
        <f>F124</f>
        <v>0</v>
      </c>
      <c r="G123" s="5">
        <f>G124</f>
        <v>0</v>
      </c>
      <c r="H123" s="48">
        <f t="shared" si="1"/>
        <v>0</v>
      </c>
    </row>
    <row r="124" spans="1:8">
      <c r="A124" s="20"/>
      <c r="B124" s="21" t="s">
        <v>145</v>
      </c>
      <c r="C124" s="21"/>
      <c r="D124" s="24" t="s">
        <v>10</v>
      </c>
      <c r="E124" s="50">
        <f>SUM(E125)</f>
        <v>0</v>
      </c>
      <c r="F124" s="50">
        <f>SUM(F125)</f>
        <v>0</v>
      </c>
      <c r="G124" s="50">
        <f>SUM(G125)</f>
        <v>0</v>
      </c>
      <c r="H124" s="48">
        <f t="shared" si="1"/>
        <v>0</v>
      </c>
    </row>
    <row r="125" spans="1:8" ht="51">
      <c r="A125" s="20"/>
      <c r="B125" s="21"/>
      <c r="C125" s="21" t="s">
        <v>146</v>
      </c>
      <c r="D125" s="24" t="s">
        <v>152</v>
      </c>
      <c r="E125" s="5"/>
      <c r="F125" s="15"/>
      <c r="G125" s="43"/>
      <c r="H125" s="48">
        <f t="shared" si="1"/>
        <v>0</v>
      </c>
    </row>
    <row r="126" spans="1:8">
      <c r="A126" s="20"/>
      <c r="B126" s="21"/>
      <c r="C126" s="22"/>
      <c r="D126" s="23"/>
      <c r="E126" s="5"/>
      <c r="F126" s="15"/>
      <c r="G126" s="43"/>
      <c r="H126" s="49"/>
    </row>
    <row r="127" spans="1:8">
      <c r="A127" s="63" t="s">
        <v>133</v>
      </c>
      <c r="B127" s="64"/>
      <c r="C127" s="64"/>
      <c r="D127" s="65"/>
      <c r="E127" s="30">
        <f>E13+E20+E27+E40+E48+E51+E57+E85+E94+E102+E37</f>
        <v>13375000</v>
      </c>
      <c r="F127" s="30">
        <f>F13+F20+F27+F40+F48+F51+F57+F85+F94+F102+F37</f>
        <v>0</v>
      </c>
      <c r="G127" s="30">
        <f>G13+G20+G27+G40+G48+G51+G57+G85+G94+G102+G37+G120</f>
        <v>211047</v>
      </c>
      <c r="H127" s="48">
        <f t="shared" si="1"/>
        <v>13586047</v>
      </c>
    </row>
    <row r="128" spans="1:8">
      <c r="E128" s="5"/>
    </row>
  </sheetData>
  <protectedRanges>
    <protectedRange sqref="F94:G102 H104 F39:G91 F15:G19 E17 E21 E24 E27:E28 E40:E41 E44 E48:E49 E51:E52 E55 E57:E58 E60 E66 E75 E82 E85:E86 E88 E90 E94:E95 E98 E100 E102 E103:G103 F104:G118 E106 E108 E111 E115 E117 F21:G36" name="Zakres2"/>
    <protectedRange sqref="A1:H9" name="Zakres1"/>
    <protectedRange sqref="F93:G93" name="Zakres1_1"/>
  </protectedRanges>
  <mergeCells count="1">
    <mergeCell ref="A127:D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0"/>
  <sheetViews>
    <sheetView topLeftCell="A114" workbookViewId="0">
      <selection activeCell="G124" sqref="G124"/>
    </sheetView>
  </sheetViews>
  <sheetFormatPr defaultRowHeight="12.75"/>
  <cols>
    <col min="1" max="1" width="5.42578125" customWidth="1"/>
    <col min="2" max="2" width="7.140625" customWidth="1"/>
    <col min="3" max="3" width="5.42578125" customWidth="1"/>
    <col min="4" max="4" width="35.42578125" customWidth="1"/>
    <col min="5" max="5" width="10.7109375" customWidth="1"/>
    <col min="6" max="6" width="8.28515625" customWidth="1"/>
    <col min="7" max="7" width="7.85546875" customWidth="1"/>
    <col min="8" max="8" width="11.140625" customWidth="1"/>
  </cols>
  <sheetData>
    <row r="4" spans="1:8">
      <c r="E4" s="51" t="s">
        <v>136</v>
      </c>
    </row>
    <row r="5" spans="1:8">
      <c r="E5" s="62" t="s">
        <v>177</v>
      </c>
    </row>
    <row r="6" spans="1:8">
      <c r="E6" s="51" t="s">
        <v>172</v>
      </c>
    </row>
    <row r="7" spans="1:8">
      <c r="A7" s="52" t="s">
        <v>137</v>
      </c>
      <c r="E7" s="62" t="s">
        <v>176</v>
      </c>
    </row>
    <row r="9" spans="1:8">
      <c r="A9" s="33"/>
      <c r="B9" s="33"/>
      <c r="C9" s="33"/>
      <c r="D9" s="33"/>
      <c r="E9" s="35"/>
      <c r="F9" s="35"/>
      <c r="G9" s="35"/>
    </row>
    <row r="10" spans="1:8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>
      <c r="A13" s="2" t="s">
        <v>4</v>
      </c>
      <c r="B13" s="3"/>
      <c r="C13" s="3"/>
      <c r="D13" s="4" t="s">
        <v>5</v>
      </c>
      <c r="E13" s="5">
        <f ca="1">'18 lutego'!H13</f>
        <v>14676</v>
      </c>
      <c r="F13" s="5">
        <f>F14+F17</f>
        <v>0</v>
      </c>
      <c r="G13" s="41">
        <f>G14+G17</f>
        <v>0</v>
      </c>
      <c r="H13" s="48">
        <f ca="1"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 ca="1">'18 lutego'!H14</f>
        <v>10000</v>
      </c>
      <c r="F14" s="46">
        <f>SUM(F15)</f>
        <v>0</v>
      </c>
      <c r="G14" s="47">
        <f>SUM(G15)</f>
        <v>0</v>
      </c>
      <c r="H14" s="49">
        <f ca="1"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 ca="1">'18 lutego'!H15</f>
        <v>10000</v>
      </c>
      <c r="F15" s="14"/>
      <c r="G15" s="15"/>
      <c r="H15" s="49">
        <f t="shared" ref="H15:H96" ca="1" si="0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 ca="1">'18 lutego'!H16</f>
        <v>0</v>
      </c>
      <c r="F16" s="14"/>
      <c r="G16" s="15"/>
      <c r="H16" s="49">
        <f t="shared" ca="1" si="0"/>
        <v>0</v>
      </c>
    </row>
    <row r="17" spans="1:8">
      <c r="A17" s="6"/>
      <c r="B17" s="7" t="s">
        <v>9</v>
      </c>
      <c r="C17" s="8"/>
      <c r="D17" s="8" t="s">
        <v>10</v>
      </c>
      <c r="E17" s="5">
        <f ca="1">'18 lutego'!H17</f>
        <v>4676</v>
      </c>
      <c r="F17" s="14">
        <f>SUM(F18:F19)</f>
        <v>0</v>
      </c>
      <c r="G17" s="14">
        <f>SUM(G18:G19)</f>
        <v>0</v>
      </c>
      <c r="H17" s="49">
        <f t="shared" ca="1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 ca="1">'18 lutego'!H18</f>
        <v>0</v>
      </c>
      <c r="F18" s="14"/>
      <c r="G18" s="42"/>
      <c r="H18" s="49">
        <f ca="1"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 ca="1">'18 lutego'!H19</f>
        <v>4676</v>
      </c>
      <c r="F19" s="14"/>
      <c r="G19" s="43"/>
      <c r="H19" s="49">
        <f ca="1">E19-F19+G19</f>
        <v>4676</v>
      </c>
    </row>
    <row r="20" spans="1:8">
      <c r="A20" s="16" t="s">
        <v>13</v>
      </c>
      <c r="B20" s="17"/>
      <c r="C20" s="18"/>
      <c r="D20" s="18" t="s">
        <v>14</v>
      </c>
      <c r="E20" s="5">
        <f ca="1">'18 lutego'!H20</f>
        <v>440192</v>
      </c>
      <c r="F20" s="5">
        <f>F21+F24</f>
        <v>0</v>
      </c>
      <c r="G20" s="5">
        <f>G21+G24</f>
        <v>0</v>
      </c>
      <c r="H20" s="49">
        <f t="shared" ca="1" si="0"/>
        <v>440192</v>
      </c>
    </row>
    <row r="21" spans="1:8">
      <c r="A21" s="20"/>
      <c r="B21" s="21" t="s">
        <v>15</v>
      </c>
      <c r="C21" s="22"/>
      <c r="D21" s="23" t="s">
        <v>16</v>
      </c>
      <c r="E21" s="5">
        <f ca="1">'18 lutego'!H21</f>
        <v>15192</v>
      </c>
      <c r="F21" s="14">
        <f>SUM(F22:F23)</f>
        <v>0</v>
      </c>
      <c r="G21" s="42">
        <f>SUM(G22:G23)</f>
        <v>0</v>
      </c>
      <c r="H21" s="49">
        <f t="shared" ca="1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 ca="1">'18 lutego'!H22</f>
        <v>15192</v>
      </c>
      <c r="F22" s="14"/>
      <c r="G22" s="43"/>
      <c r="H22" s="49">
        <f t="shared" ca="1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 ca="1">'18 lutego'!H23</f>
        <v>0</v>
      </c>
      <c r="F23" s="14"/>
      <c r="G23" s="43"/>
      <c r="H23" s="49">
        <f t="shared" ca="1" si="0"/>
        <v>0</v>
      </c>
    </row>
    <row r="24" spans="1:8">
      <c r="A24" s="20"/>
      <c r="B24" s="21" t="s">
        <v>140</v>
      </c>
      <c r="C24" s="22"/>
      <c r="D24" s="9" t="s">
        <v>141</v>
      </c>
      <c r="E24" s="5">
        <f ca="1">'18 lutego'!H24</f>
        <v>425000</v>
      </c>
      <c r="F24" s="14">
        <f>SUM(F25:F26)</f>
        <v>0</v>
      </c>
      <c r="G24" s="14">
        <f>SUM(G25)</f>
        <v>0</v>
      </c>
      <c r="H24" s="49">
        <f t="shared" ca="1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 ca="1">'18 lutego'!H25</f>
        <v>0</v>
      </c>
      <c r="F25" s="14"/>
      <c r="G25" s="42"/>
      <c r="H25" s="49">
        <f t="shared" ca="1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 ca="1">'18 lutego'!H26</f>
        <v>425000</v>
      </c>
      <c r="F26" s="14">
        <v>0</v>
      </c>
      <c r="G26" s="42"/>
      <c r="H26" s="49">
        <f t="shared" ca="1" si="0"/>
        <v>425000</v>
      </c>
    </row>
    <row r="27" spans="1:8">
      <c r="A27" s="25" t="s">
        <v>19</v>
      </c>
      <c r="B27" s="21"/>
      <c r="C27" s="22"/>
      <c r="D27" s="26" t="s">
        <v>20</v>
      </c>
      <c r="E27" s="5">
        <f ca="1">'18 lutego'!H27</f>
        <v>288430</v>
      </c>
      <c r="F27" s="19">
        <f>F28</f>
        <v>0</v>
      </c>
      <c r="G27" s="30">
        <f>G28</f>
        <v>0</v>
      </c>
      <c r="H27" s="48">
        <f t="shared" ca="1" si="0"/>
        <v>288430</v>
      </c>
    </row>
    <row r="28" spans="1:8">
      <c r="A28" s="20"/>
      <c r="B28" s="21" t="s">
        <v>21</v>
      </c>
      <c r="C28" s="22"/>
      <c r="D28" s="23" t="s">
        <v>22</v>
      </c>
      <c r="E28" s="5">
        <f ca="1">'18 lutego'!H28</f>
        <v>288430</v>
      </c>
      <c r="F28" s="14">
        <f>SUM(F29:F36)</f>
        <v>0</v>
      </c>
      <c r="G28" s="42">
        <f>SUM(G29:G36)</f>
        <v>0</v>
      </c>
      <c r="H28" s="49">
        <f t="shared" ca="1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 ca="1">'18 lutego'!H29</f>
        <v>8117</v>
      </c>
      <c r="F29" s="14"/>
      <c r="G29" s="42"/>
      <c r="H29" s="49">
        <f t="shared" ca="1" si="0"/>
        <v>8117</v>
      </c>
    </row>
    <row r="30" spans="1:8">
      <c r="A30" s="20"/>
      <c r="B30" s="21"/>
      <c r="C30" s="21" t="s">
        <v>25</v>
      </c>
      <c r="D30" s="23" t="s">
        <v>26</v>
      </c>
      <c r="E30" s="5">
        <f ca="1">'18 lutego'!H30</f>
        <v>0</v>
      </c>
      <c r="F30" s="14"/>
      <c r="G30" s="42"/>
      <c r="H30" s="49">
        <f t="shared" ca="1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 ca="1">'18 lutego'!H31</f>
        <v>73800</v>
      </c>
      <c r="F31" s="14"/>
      <c r="G31" s="42"/>
      <c r="H31" s="49">
        <f t="shared" ca="1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 ca="1">'18 lutego'!H32</f>
        <v>0</v>
      </c>
      <c r="F32" s="14"/>
      <c r="G32" s="42"/>
      <c r="H32" s="49">
        <f t="shared" ca="1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 ca="1">'18 lutego'!H33</f>
        <v>200000</v>
      </c>
      <c r="F33" s="14"/>
      <c r="G33" s="42"/>
      <c r="H33" s="49">
        <f t="shared" ca="1" si="0"/>
        <v>200000</v>
      </c>
    </row>
    <row r="34" spans="1:8">
      <c r="A34" s="20"/>
      <c r="B34" s="21"/>
      <c r="C34" s="21" t="s">
        <v>29</v>
      </c>
      <c r="D34" s="23" t="s">
        <v>30</v>
      </c>
      <c r="E34" s="5">
        <f ca="1">'18 lutego'!H34</f>
        <v>6013</v>
      </c>
      <c r="F34" s="14"/>
      <c r="G34" s="42"/>
      <c r="H34" s="49">
        <f t="shared" ca="1" si="0"/>
        <v>6013</v>
      </c>
    </row>
    <row r="35" spans="1:8">
      <c r="A35" s="20"/>
      <c r="B35" s="21"/>
      <c r="C35" s="56" t="s">
        <v>43</v>
      </c>
      <c r="D35" s="57" t="s">
        <v>44</v>
      </c>
      <c r="E35" s="5">
        <f ca="1">'18 lutego'!H35</f>
        <v>0</v>
      </c>
      <c r="F35" s="14"/>
      <c r="G35" s="42"/>
      <c r="H35" s="49">
        <f t="shared" ca="1" si="0"/>
        <v>0</v>
      </c>
    </row>
    <row r="36" spans="1:8">
      <c r="A36" s="20"/>
      <c r="B36" s="21"/>
      <c r="C36" s="21" t="s">
        <v>31</v>
      </c>
      <c r="D36" s="23" t="s">
        <v>32</v>
      </c>
      <c r="E36" s="5">
        <f ca="1">'18 lutego'!H36</f>
        <v>500</v>
      </c>
      <c r="F36" s="14"/>
      <c r="G36" s="42"/>
      <c r="H36" s="49">
        <f t="shared" ca="1" si="0"/>
        <v>500</v>
      </c>
    </row>
    <row r="37" spans="1:8">
      <c r="A37" s="53" t="s">
        <v>154</v>
      </c>
      <c r="B37" s="54"/>
      <c r="C37" s="54"/>
      <c r="D37" s="58" t="s">
        <v>157</v>
      </c>
      <c r="E37" s="5">
        <f ca="1">'18 lutego'!H37</f>
        <v>0</v>
      </c>
      <c r="F37" s="5">
        <f>F38</f>
        <v>0</v>
      </c>
      <c r="G37" s="5">
        <f>G38</f>
        <v>0</v>
      </c>
      <c r="H37" s="49">
        <f t="shared" ca="1" si="0"/>
        <v>0</v>
      </c>
    </row>
    <row r="38" spans="1:8">
      <c r="A38" s="20"/>
      <c r="B38" s="56" t="s">
        <v>155</v>
      </c>
      <c r="C38" s="21"/>
      <c r="D38" s="57" t="s">
        <v>158</v>
      </c>
      <c r="E38" s="5">
        <f ca="1">'18 lutego'!H38</f>
        <v>0</v>
      </c>
      <c r="F38" s="5">
        <f>SUM(F39)</f>
        <v>0</v>
      </c>
      <c r="G38" s="5">
        <f>SUM(G39)</f>
        <v>0</v>
      </c>
      <c r="H38" s="49">
        <f t="shared" ca="1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 ca="1">'18 lutego'!H39</f>
        <v>0</v>
      </c>
      <c r="F39" s="14"/>
      <c r="G39" s="42"/>
      <c r="H39" s="49">
        <f t="shared" ca="1" si="0"/>
        <v>0</v>
      </c>
    </row>
    <row r="40" spans="1:8">
      <c r="A40" s="25" t="s">
        <v>33</v>
      </c>
      <c r="B40" s="27"/>
      <c r="C40" s="27"/>
      <c r="D40" s="28" t="s">
        <v>34</v>
      </c>
      <c r="E40" s="5">
        <f ca="1">'18 lutego'!H40</f>
        <v>79787</v>
      </c>
      <c r="F40" s="19">
        <f>F41+F44</f>
        <v>0</v>
      </c>
      <c r="G40" s="30">
        <f>G41+G44</f>
        <v>0</v>
      </c>
      <c r="H40" s="48">
        <f t="shared" ca="1" si="0"/>
        <v>79787</v>
      </c>
    </row>
    <row r="41" spans="1:8">
      <c r="A41" s="20"/>
      <c r="B41" s="21" t="s">
        <v>35</v>
      </c>
      <c r="C41" s="21"/>
      <c r="D41" s="23" t="s">
        <v>36</v>
      </c>
      <c r="E41" s="5">
        <f ca="1">'18 lutego'!H41</f>
        <v>73287</v>
      </c>
      <c r="F41" s="14">
        <f>SUM(F42:F43)</f>
        <v>0</v>
      </c>
      <c r="G41" s="42">
        <f>SUM(G42:G43)</f>
        <v>0</v>
      </c>
      <c r="H41" s="49">
        <f t="shared" ca="1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 ca="1">'18 lutego'!H42</f>
        <v>71287</v>
      </c>
      <c r="F42" s="14"/>
      <c r="G42" s="43"/>
      <c r="H42" s="49">
        <f t="shared" ca="1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 ca="1">'18 lutego'!H43</f>
        <v>2000</v>
      </c>
      <c r="F43" s="14"/>
      <c r="G43" s="43"/>
      <c r="H43" s="49">
        <f t="shared" ca="1" si="0"/>
        <v>2000</v>
      </c>
    </row>
    <row r="44" spans="1:8">
      <c r="A44" s="20"/>
      <c r="B44" s="21" t="s">
        <v>41</v>
      </c>
      <c r="C44" s="21"/>
      <c r="D44" s="23" t="s">
        <v>42</v>
      </c>
      <c r="E44" s="5">
        <f ca="1">'18 lutego'!H44</f>
        <v>6500</v>
      </c>
      <c r="F44" s="14">
        <f>SUM(F45:F47)</f>
        <v>0</v>
      </c>
      <c r="G44" s="42">
        <f>SUM(G45:G47)</f>
        <v>0</v>
      </c>
      <c r="H44" s="49">
        <f t="shared" ca="1" si="0"/>
        <v>6500</v>
      </c>
    </row>
    <row r="45" spans="1:8">
      <c r="A45" s="20"/>
      <c r="B45" s="21"/>
      <c r="C45" s="21" t="s">
        <v>25</v>
      </c>
      <c r="D45" s="23" t="s">
        <v>26</v>
      </c>
      <c r="E45" s="5">
        <f ca="1">'18 lutego'!H45</f>
        <v>3500</v>
      </c>
      <c r="F45" s="14"/>
      <c r="G45" s="43"/>
      <c r="H45" s="49">
        <f t="shared" ca="1" si="0"/>
        <v>3500</v>
      </c>
    </row>
    <row r="46" spans="1:8">
      <c r="A46" s="20"/>
      <c r="B46" s="21"/>
      <c r="C46" s="21" t="s">
        <v>29</v>
      </c>
      <c r="D46" s="23" t="s">
        <v>30</v>
      </c>
      <c r="E46" s="5">
        <f ca="1">'18 lutego'!H46</f>
        <v>2000</v>
      </c>
      <c r="F46" s="14"/>
      <c r="G46" s="43"/>
      <c r="H46" s="49">
        <f t="shared" ca="1" si="0"/>
        <v>2000</v>
      </c>
    </row>
    <row r="47" spans="1:8">
      <c r="A47" s="20"/>
      <c r="B47" s="21"/>
      <c r="C47" s="21" t="s">
        <v>43</v>
      </c>
      <c r="D47" s="23" t="s">
        <v>44</v>
      </c>
      <c r="E47" s="5">
        <f ca="1">'18 lutego'!H47</f>
        <v>1000</v>
      </c>
      <c r="F47" s="14"/>
      <c r="G47" s="43"/>
      <c r="H47" s="49">
        <f t="shared" ca="1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 ca="1">'18 lutego'!H48</f>
        <v>1026</v>
      </c>
      <c r="F48" s="19">
        <f>F49+F51</f>
        <v>0</v>
      </c>
      <c r="G48" s="19">
        <f>G49+G51</f>
        <v>0</v>
      </c>
      <c r="H48" s="19">
        <f ca="1">H49+H51</f>
        <v>1026</v>
      </c>
    </row>
    <row r="49" spans="1:8" ht="38.25">
      <c r="A49" s="20"/>
      <c r="B49" s="21" t="s">
        <v>47</v>
      </c>
      <c r="C49" s="21"/>
      <c r="D49" s="24" t="s">
        <v>48</v>
      </c>
      <c r="E49" s="5">
        <f ca="1">'18 lutego'!H49</f>
        <v>1026</v>
      </c>
      <c r="F49" s="14">
        <f>SUM(F50)</f>
        <v>0</v>
      </c>
      <c r="G49" s="42">
        <f>SUM(G50)</f>
        <v>0</v>
      </c>
      <c r="H49" s="49">
        <f t="shared" ca="1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 ca="1">'18 lutego'!H50</f>
        <v>1026</v>
      </c>
      <c r="F50" s="14"/>
      <c r="G50" s="43"/>
      <c r="H50" s="49">
        <f t="shared" ca="1" si="0"/>
        <v>1026</v>
      </c>
    </row>
    <row r="51" spans="1:8">
      <c r="A51" s="20"/>
      <c r="B51" s="21" t="s">
        <v>178</v>
      </c>
      <c r="C51" s="21"/>
      <c r="D51" s="24" t="s">
        <v>179</v>
      </c>
      <c r="E51" s="43">
        <f ca="1">E52</f>
        <v>0</v>
      </c>
      <c r="F51" s="43">
        <f>F52</f>
        <v>0</v>
      </c>
      <c r="G51" s="43">
        <f>G52</f>
        <v>0</v>
      </c>
      <c r="H51" s="49">
        <f t="shared" ca="1" si="0"/>
        <v>0</v>
      </c>
    </row>
    <row r="52" spans="1:8" ht="63.75">
      <c r="A52" s="20"/>
      <c r="B52" s="21"/>
      <c r="C52" s="21" t="s">
        <v>37</v>
      </c>
      <c r="D52" s="24" t="s">
        <v>38</v>
      </c>
      <c r="E52" s="5">
        <v>0</v>
      </c>
      <c r="F52" s="14"/>
      <c r="G52" s="43"/>
      <c r="H52" s="49">
        <f t="shared" ca="1" si="0"/>
        <v>0</v>
      </c>
    </row>
    <row r="53" spans="1:8" ht="25.5">
      <c r="A53" s="25" t="s">
        <v>49</v>
      </c>
      <c r="B53" s="27"/>
      <c r="C53" s="27"/>
      <c r="D53" s="29" t="s">
        <v>50</v>
      </c>
      <c r="E53" s="5">
        <f ca="1">'18 lutego'!H51</f>
        <v>400</v>
      </c>
      <c r="F53" s="19">
        <f>F55+F57</f>
        <v>0</v>
      </c>
      <c r="G53" s="19">
        <f>G54+G55</f>
        <v>0</v>
      </c>
      <c r="H53" s="48">
        <f t="shared" ca="1" si="0"/>
        <v>400</v>
      </c>
    </row>
    <row r="54" spans="1:8">
      <c r="A54" s="25"/>
      <c r="B54" s="27" t="s">
        <v>160</v>
      </c>
      <c r="C54" s="27"/>
      <c r="D54" s="29" t="s">
        <v>162</v>
      </c>
      <c r="E54" s="5">
        <f ca="1">'18 lutego'!H52</f>
        <v>0</v>
      </c>
      <c r="F54" s="19">
        <f>F55</f>
        <v>0</v>
      </c>
      <c r="G54" s="19">
        <f>G55+G56</f>
        <v>0</v>
      </c>
      <c r="H54" s="48">
        <f t="shared" ca="1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 ca="1">'18 lutego'!H53</f>
        <v>0</v>
      </c>
      <c r="F55" s="19"/>
      <c r="G55" s="19"/>
      <c r="H55" s="48">
        <f t="shared" ca="1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 ca="1">'18 lutego'!H54</f>
        <v>0</v>
      </c>
      <c r="F56" s="19"/>
      <c r="G56" s="30"/>
      <c r="H56" s="48">
        <f t="shared" ca="1" si="0"/>
        <v>0</v>
      </c>
    </row>
    <row r="57" spans="1:8">
      <c r="A57" s="20"/>
      <c r="B57" s="21" t="s">
        <v>51</v>
      </c>
      <c r="C57" s="21"/>
      <c r="D57" s="24" t="s">
        <v>52</v>
      </c>
      <c r="E57" s="5">
        <f ca="1">'18 lutego'!H55</f>
        <v>400</v>
      </c>
      <c r="F57" s="14">
        <f>SUM(F58)</f>
        <v>0</v>
      </c>
      <c r="G57" s="42">
        <f>SUM(G58)</f>
        <v>0</v>
      </c>
      <c r="H57" s="49">
        <f t="shared" ca="1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 ca="1">'18 lutego'!H56</f>
        <v>400</v>
      </c>
      <c r="F58" s="15"/>
      <c r="G58" s="43"/>
      <c r="H58" s="49">
        <f t="shared" ca="1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 ca="1">'18 lutego'!H57</f>
        <v>2799568</v>
      </c>
      <c r="F59" s="19">
        <f>F60+F62+F68+F77+F84</f>
        <v>0</v>
      </c>
      <c r="G59" s="30">
        <f>G60+G62+G68+G77+G84</f>
        <v>0</v>
      </c>
      <c r="H59" s="48">
        <f t="shared" ca="1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 ca="1">'18 lutego'!H58</f>
        <v>1500</v>
      </c>
      <c r="F60" s="14">
        <f>SUM(F61)</f>
        <v>0</v>
      </c>
      <c r="G60" s="42">
        <f>SUM(G61)</f>
        <v>0</v>
      </c>
      <c r="H60" s="49">
        <f t="shared" ca="1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 ca="1">'18 lutego'!H59</f>
        <v>1500</v>
      </c>
      <c r="F61" s="15"/>
      <c r="G61" s="43"/>
      <c r="H61" s="49">
        <f t="shared" ca="1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 ca="1">'18 lutego'!H60</f>
        <v>506482</v>
      </c>
      <c r="F62" s="14">
        <f>SUM(F63:F67)</f>
        <v>0</v>
      </c>
      <c r="G62" s="42">
        <f>SUM(G63:G67)</f>
        <v>0</v>
      </c>
      <c r="H62" s="49">
        <f t="shared" ca="1" si="0"/>
        <v>506482</v>
      </c>
    </row>
    <row r="63" spans="1:8">
      <c r="A63" s="20"/>
      <c r="B63" s="21"/>
      <c r="C63" s="21" t="s">
        <v>61</v>
      </c>
      <c r="D63" s="24" t="s">
        <v>62</v>
      </c>
      <c r="E63" s="5">
        <f ca="1">'18 lutego'!H61</f>
        <v>492000</v>
      </c>
      <c r="F63" s="14"/>
      <c r="G63" s="43"/>
      <c r="H63" s="49">
        <f t="shared" ca="1" si="0"/>
        <v>492000</v>
      </c>
    </row>
    <row r="64" spans="1:8">
      <c r="A64" s="20"/>
      <c r="B64" s="21"/>
      <c r="C64" s="21" t="s">
        <v>63</v>
      </c>
      <c r="D64" s="24" t="s">
        <v>64</v>
      </c>
      <c r="E64" s="5">
        <f ca="1">'18 lutego'!H62</f>
        <v>770</v>
      </c>
      <c r="F64" s="14"/>
      <c r="G64" s="43"/>
      <c r="H64" s="49">
        <f t="shared" ca="1" si="0"/>
        <v>770</v>
      </c>
    </row>
    <row r="65" spans="1:8">
      <c r="A65" s="20"/>
      <c r="B65" s="21"/>
      <c r="C65" s="21" t="s">
        <v>65</v>
      </c>
      <c r="D65" s="24" t="s">
        <v>66</v>
      </c>
      <c r="E65" s="5">
        <f ca="1">'18 lutego'!H63</f>
        <v>10365</v>
      </c>
      <c r="F65" s="14"/>
      <c r="G65" s="43"/>
      <c r="H65" s="49">
        <f t="shared" ca="1" si="0"/>
        <v>10365</v>
      </c>
    </row>
    <row r="66" spans="1:8">
      <c r="A66" s="20"/>
      <c r="B66" s="21"/>
      <c r="C66" s="21" t="s">
        <v>71</v>
      </c>
      <c r="D66" s="24" t="s">
        <v>72</v>
      </c>
      <c r="E66" s="5">
        <f ca="1">'18 lutego'!H64</f>
        <v>2347</v>
      </c>
      <c r="F66" s="14"/>
      <c r="G66" s="43"/>
      <c r="H66" s="49">
        <f t="shared" ca="1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 ca="1">'18 lutego'!H65</f>
        <v>1000</v>
      </c>
      <c r="F67" s="14"/>
      <c r="G67" s="43"/>
      <c r="H67" s="49">
        <f t="shared" ca="1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 ca="1">'18 lutego'!H66</f>
        <v>1036900</v>
      </c>
      <c r="F68" s="14">
        <f>SUM(F69:F76)</f>
        <v>0</v>
      </c>
      <c r="G68" s="42">
        <f>SUM(G69:G76)</f>
        <v>0</v>
      </c>
      <c r="H68" s="49">
        <f t="shared" ca="1" si="0"/>
        <v>1036900</v>
      </c>
    </row>
    <row r="69" spans="1:8">
      <c r="A69" s="20"/>
      <c r="B69" s="21"/>
      <c r="C69" s="21" t="s">
        <v>61</v>
      </c>
      <c r="D69" s="24" t="s">
        <v>62</v>
      </c>
      <c r="E69" s="5">
        <f ca="1">'18 lutego'!H67</f>
        <v>204500</v>
      </c>
      <c r="F69" s="14"/>
      <c r="G69" s="42"/>
      <c r="H69" s="49">
        <f t="shared" ca="1" si="0"/>
        <v>204500</v>
      </c>
    </row>
    <row r="70" spans="1:8">
      <c r="A70" s="20"/>
      <c r="B70" s="21"/>
      <c r="C70" s="21" t="s">
        <v>63</v>
      </c>
      <c r="D70" s="24" t="s">
        <v>64</v>
      </c>
      <c r="E70" s="5">
        <f ca="1">'18 lutego'!H68</f>
        <v>604000</v>
      </c>
      <c r="F70" s="14"/>
      <c r="G70" s="42"/>
      <c r="H70" s="49">
        <f t="shared" ca="1" si="0"/>
        <v>604000</v>
      </c>
    </row>
    <row r="71" spans="1:8">
      <c r="A71" s="20"/>
      <c r="B71" s="21"/>
      <c r="C71" s="21" t="s">
        <v>65</v>
      </c>
      <c r="D71" s="24" t="s">
        <v>66</v>
      </c>
      <c r="E71" s="5">
        <f ca="1">'18 lutego'!H69</f>
        <v>74000</v>
      </c>
      <c r="F71" s="14"/>
      <c r="G71" s="42"/>
      <c r="H71" s="49">
        <f t="shared" ca="1" si="0"/>
        <v>74000</v>
      </c>
    </row>
    <row r="72" spans="1:8">
      <c r="A72" s="20"/>
      <c r="B72" s="21"/>
      <c r="C72" s="21" t="s">
        <v>71</v>
      </c>
      <c r="D72" s="24" t="s">
        <v>72</v>
      </c>
      <c r="E72" s="5">
        <f ca="1">'18 lutego'!H70</f>
        <v>74400</v>
      </c>
      <c r="F72" s="14"/>
      <c r="G72" s="42"/>
      <c r="H72" s="49">
        <f t="shared" ca="1" si="0"/>
        <v>74400</v>
      </c>
    </row>
    <row r="73" spans="1:8">
      <c r="A73" s="20"/>
      <c r="B73" s="21"/>
      <c r="C73" s="21" t="s">
        <v>73</v>
      </c>
      <c r="D73" s="24" t="s">
        <v>74</v>
      </c>
      <c r="E73" s="5">
        <f ca="1">'18 lutego'!H71</f>
        <v>10000</v>
      </c>
      <c r="F73" s="14"/>
      <c r="G73" s="42"/>
      <c r="H73" s="49">
        <f t="shared" ca="1" si="0"/>
        <v>10000</v>
      </c>
    </row>
    <row r="74" spans="1:8">
      <c r="A74" s="20"/>
      <c r="B74" s="21"/>
      <c r="C74" s="21" t="s">
        <v>75</v>
      </c>
      <c r="D74" s="24" t="s">
        <v>76</v>
      </c>
      <c r="E74" s="5">
        <f ca="1">'18 lutego'!H72</f>
        <v>6500</v>
      </c>
      <c r="F74" s="14"/>
      <c r="G74" s="42"/>
      <c r="H74" s="49">
        <f t="shared" ca="1" si="0"/>
        <v>6500</v>
      </c>
    </row>
    <row r="75" spans="1:8">
      <c r="A75" s="20"/>
      <c r="B75" s="21"/>
      <c r="C75" s="21" t="s">
        <v>77</v>
      </c>
      <c r="D75" s="24" t="s">
        <v>78</v>
      </c>
      <c r="E75" s="5">
        <f ca="1">'18 lutego'!H73</f>
        <v>53500</v>
      </c>
      <c r="F75" s="14"/>
      <c r="G75" s="42"/>
      <c r="H75" s="49">
        <f t="shared" ca="1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 ca="1">'18 lutego'!H74</f>
        <v>10000</v>
      </c>
      <c r="F76" s="14"/>
      <c r="G76" s="42"/>
      <c r="H76" s="49">
        <f t="shared" ca="1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 ca="1">'18 lutego'!H75</f>
        <v>65000</v>
      </c>
      <c r="F77" s="14">
        <f>SUM(F78:F83)</f>
        <v>0</v>
      </c>
      <c r="G77" s="42">
        <f>SUM(G78:G83)</f>
        <v>0</v>
      </c>
      <c r="H77" s="49">
        <f t="shared" ca="1" si="0"/>
        <v>65000</v>
      </c>
    </row>
    <row r="78" spans="1:8">
      <c r="A78" s="20"/>
      <c r="B78" s="21"/>
      <c r="C78" s="21" t="s">
        <v>81</v>
      </c>
      <c r="D78" s="24" t="s">
        <v>82</v>
      </c>
      <c r="E78" s="5">
        <f ca="1">'18 lutego'!H76</f>
        <v>500</v>
      </c>
      <c r="F78" s="14"/>
      <c r="G78" s="42"/>
      <c r="H78" s="49">
        <f t="shared" ca="1" si="0"/>
        <v>500</v>
      </c>
    </row>
    <row r="79" spans="1:8">
      <c r="A79" s="20"/>
      <c r="B79" s="21"/>
      <c r="C79" s="21" t="s">
        <v>83</v>
      </c>
      <c r="D79" s="24" t="s">
        <v>84</v>
      </c>
      <c r="E79" s="5">
        <f ca="1">'18 lutego'!H77</f>
        <v>27000</v>
      </c>
      <c r="F79" s="14"/>
      <c r="G79" s="42"/>
      <c r="H79" s="49">
        <f t="shared" ca="1" si="0"/>
        <v>27000</v>
      </c>
    </row>
    <row r="80" spans="1:8">
      <c r="A80" s="20"/>
      <c r="B80" s="21"/>
      <c r="C80" s="21" t="s">
        <v>85</v>
      </c>
      <c r="D80" s="24" t="s">
        <v>86</v>
      </c>
      <c r="E80" s="5">
        <f ca="1">'18 lutego'!H78</f>
        <v>4000</v>
      </c>
      <c r="F80" s="14"/>
      <c r="G80" s="42"/>
      <c r="H80" s="49">
        <f t="shared" ca="1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 ca="1">'18 lutego'!H79</f>
        <v>30500</v>
      </c>
      <c r="F81" s="14"/>
      <c r="G81" s="42"/>
      <c r="H81" s="49">
        <f t="shared" ca="1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 ca="1">'18 lutego'!H80</f>
        <v>3000</v>
      </c>
      <c r="F82" s="15"/>
      <c r="G82" s="43"/>
      <c r="H82" s="49">
        <f t="shared" ca="1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 ca="1">'18 lutego'!H81</f>
        <v>0</v>
      </c>
      <c r="F83" s="15"/>
      <c r="G83" s="43"/>
      <c r="H83" s="49">
        <f t="shared" ca="1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 ca="1">'18 lutego'!H82</f>
        <v>1189686</v>
      </c>
      <c r="F84" s="14">
        <f>SUM(F85:F86)</f>
        <v>0</v>
      </c>
      <c r="G84" s="42">
        <f>SUM(G85:G86)</f>
        <v>0</v>
      </c>
      <c r="H84" s="49">
        <f t="shared" ca="1" si="0"/>
        <v>1189686</v>
      </c>
    </row>
    <row r="85" spans="1:8">
      <c r="A85" s="20"/>
      <c r="B85" s="21"/>
      <c r="C85" s="21" t="s">
        <v>93</v>
      </c>
      <c r="D85" s="24" t="s">
        <v>94</v>
      </c>
      <c r="E85" s="5">
        <f ca="1">'18 lutego'!H83</f>
        <v>1183186</v>
      </c>
      <c r="F85" s="14"/>
      <c r="G85" s="43"/>
      <c r="H85" s="49">
        <f t="shared" ca="1" si="0"/>
        <v>1183186</v>
      </c>
    </row>
    <row r="86" spans="1:8">
      <c r="A86" s="20"/>
      <c r="B86" s="21"/>
      <c r="C86" s="21" t="s">
        <v>95</v>
      </c>
      <c r="D86" s="24" t="s">
        <v>96</v>
      </c>
      <c r="E86" s="5">
        <f ca="1">'18 lutego'!H84</f>
        <v>6500</v>
      </c>
      <c r="F86" s="14"/>
      <c r="G86" s="43"/>
      <c r="H86" s="49">
        <f t="shared" ca="1" si="0"/>
        <v>6500</v>
      </c>
    </row>
    <row r="87" spans="1:8">
      <c r="A87" s="25" t="s">
        <v>97</v>
      </c>
      <c r="B87" s="27"/>
      <c r="C87" s="27"/>
      <c r="D87" s="29" t="s">
        <v>98</v>
      </c>
      <c r="E87" s="5">
        <f ca="1">'18 lutego'!H85</f>
        <v>7685739</v>
      </c>
      <c r="F87" s="19">
        <f>F88+F90+F92+F94</f>
        <v>0</v>
      </c>
      <c r="G87" s="19">
        <f>G88+G90+G92+G94</f>
        <v>0</v>
      </c>
      <c r="H87" s="48">
        <f t="shared" ca="1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 ca="1">'18 lutego'!H86</f>
        <v>4401446</v>
      </c>
      <c r="F88" s="14">
        <f>SUM(F89)</f>
        <v>0</v>
      </c>
      <c r="G88" s="42">
        <f>SUM(G89)</f>
        <v>0</v>
      </c>
      <c r="H88" s="49">
        <f t="shared" ca="1" si="0"/>
        <v>4401446</v>
      </c>
    </row>
    <row r="89" spans="1:8">
      <c r="A89" s="20"/>
      <c r="B89" s="21"/>
      <c r="C89" s="21" t="s">
        <v>101</v>
      </c>
      <c r="D89" s="24" t="s">
        <v>102</v>
      </c>
      <c r="E89" s="5">
        <f ca="1">'18 lutego'!H87</f>
        <v>4401446</v>
      </c>
      <c r="F89" s="14"/>
      <c r="G89" s="42"/>
      <c r="H89" s="49">
        <f t="shared" ca="1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 ca="1">'18 lutego'!H88</f>
        <v>3235728</v>
      </c>
      <c r="F90" s="14">
        <f>SUM(F91)</f>
        <v>0</v>
      </c>
      <c r="G90" s="42">
        <f>SUM(G91)</f>
        <v>0</v>
      </c>
      <c r="H90" s="49">
        <f t="shared" ca="1" si="0"/>
        <v>3235728</v>
      </c>
    </row>
    <row r="91" spans="1:8">
      <c r="A91" s="20"/>
      <c r="B91" s="21"/>
      <c r="C91" s="21" t="s">
        <v>101</v>
      </c>
      <c r="D91" s="24" t="s">
        <v>105</v>
      </c>
      <c r="E91" s="5">
        <f ca="1">'18 lutego'!H89</f>
        <v>3235728</v>
      </c>
      <c r="F91" s="14"/>
      <c r="G91" s="43"/>
      <c r="H91" s="49">
        <f t="shared" ca="1" si="0"/>
        <v>3235728</v>
      </c>
    </row>
    <row r="92" spans="1:8">
      <c r="A92" s="20"/>
      <c r="B92" s="21" t="s">
        <v>106</v>
      </c>
      <c r="C92" s="21"/>
      <c r="D92" s="24" t="s">
        <v>107</v>
      </c>
      <c r="E92" s="5">
        <f ca="1">'18 lutego'!H90</f>
        <v>10000</v>
      </c>
      <c r="F92" s="14">
        <f>SUM(F93)</f>
        <v>0</v>
      </c>
      <c r="G92" s="42">
        <f>SUM(G93)</f>
        <v>0</v>
      </c>
      <c r="H92" s="49">
        <f t="shared" ca="1" si="0"/>
        <v>10000</v>
      </c>
    </row>
    <row r="93" spans="1:8">
      <c r="A93" s="20"/>
      <c r="B93" s="21"/>
      <c r="C93" s="21" t="s">
        <v>31</v>
      </c>
      <c r="D93" s="24" t="s">
        <v>32</v>
      </c>
      <c r="E93" s="5">
        <f ca="1">'18 lutego'!H91</f>
        <v>10000</v>
      </c>
      <c r="F93" s="14"/>
      <c r="G93" s="42"/>
      <c r="H93" s="49">
        <f t="shared" ca="1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 ca="1">'18 lutego'!H92</f>
        <v>38565</v>
      </c>
      <c r="F94" s="14">
        <f>SUM(F95)</f>
        <v>0</v>
      </c>
      <c r="G94" s="14">
        <f>SUM(G95)</f>
        <v>0</v>
      </c>
      <c r="H94" s="49">
        <f t="shared" ca="1" si="0"/>
        <v>38565</v>
      </c>
    </row>
    <row r="95" spans="1:8">
      <c r="A95" s="20"/>
      <c r="B95" s="21"/>
      <c r="C95" s="21" t="s">
        <v>101</v>
      </c>
      <c r="D95" s="24" t="s">
        <v>105</v>
      </c>
      <c r="E95" s="5">
        <f ca="1">'18 lutego'!H93</f>
        <v>38565</v>
      </c>
      <c r="F95" s="14"/>
      <c r="G95" s="43"/>
      <c r="H95" s="49">
        <f t="shared" ca="1" si="0"/>
        <v>38565</v>
      </c>
    </row>
    <row r="96" spans="1:8">
      <c r="A96" s="25" t="s">
        <v>108</v>
      </c>
      <c r="B96" s="27"/>
      <c r="C96" s="27"/>
      <c r="D96" s="29" t="s">
        <v>109</v>
      </c>
      <c r="E96" s="5">
        <f ca="1">'18 lutego'!H94</f>
        <v>38600</v>
      </c>
      <c r="F96" s="19">
        <f>F97+F100+F102</f>
        <v>0</v>
      </c>
      <c r="G96" s="30">
        <f>G97+G100+G102</f>
        <v>0</v>
      </c>
      <c r="H96" s="48">
        <f t="shared" ca="1" si="0"/>
        <v>38600</v>
      </c>
    </row>
    <row r="97" spans="1:8">
      <c r="A97" s="20"/>
      <c r="B97" s="21" t="s">
        <v>110</v>
      </c>
      <c r="C97" s="21"/>
      <c r="D97" s="24" t="s">
        <v>111</v>
      </c>
      <c r="E97" s="5">
        <f ca="1">'18 lutego'!H95</f>
        <v>1000</v>
      </c>
      <c r="F97" s="14">
        <f>SUM(F98:F99)</f>
        <v>0</v>
      </c>
      <c r="G97" s="14">
        <f>SUM(G98:G99)</f>
        <v>0</v>
      </c>
      <c r="H97" s="49">
        <f t="shared" ref="H97:H129" ca="1" si="1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 ca="1">'18 lutego'!H96</f>
        <v>0</v>
      </c>
      <c r="F98" s="14"/>
      <c r="G98" s="42"/>
      <c r="H98" s="49">
        <f t="shared" ca="1" si="1"/>
        <v>0</v>
      </c>
    </row>
    <row r="99" spans="1:8">
      <c r="A99" s="20"/>
      <c r="B99" s="21"/>
      <c r="C99" s="21" t="s">
        <v>31</v>
      </c>
      <c r="D99" s="24" t="s">
        <v>32</v>
      </c>
      <c r="E99" s="5">
        <f ca="1">'18 lutego'!H97</f>
        <v>1000</v>
      </c>
      <c r="F99" s="14"/>
      <c r="G99" s="43"/>
      <c r="H99" s="49">
        <f t="shared" ca="1" si="1"/>
        <v>1000</v>
      </c>
    </row>
    <row r="100" spans="1:8">
      <c r="A100" s="20"/>
      <c r="B100" s="21" t="s">
        <v>112</v>
      </c>
      <c r="C100" s="21"/>
      <c r="D100" s="24" t="s">
        <v>113</v>
      </c>
      <c r="E100" s="5">
        <f ca="1">'18 lutego'!H98</f>
        <v>37600</v>
      </c>
      <c r="F100" s="14">
        <f>SUM(F101)</f>
        <v>0</v>
      </c>
      <c r="G100" s="42">
        <f>SUM(G101)</f>
        <v>0</v>
      </c>
      <c r="H100" s="49">
        <f t="shared" ca="1" si="1"/>
        <v>37600</v>
      </c>
    </row>
    <row r="101" spans="1:8">
      <c r="A101" s="20"/>
      <c r="B101" s="21"/>
      <c r="C101" s="21" t="s">
        <v>29</v>
      </c>
      <c r="D101" s="24" t="s">
        <v>30</v>
      </c>
      <c r="E101" s="5">
        <f ca="1">'18 lutego'!H99</f>
        <v>37600</v>
      </c>
      <c r="F101" s="14"/>
      <c r="G101" s="43"/>
      <c r="H101" s="49">
        <f t="shared" ca="1" si="1"/>
        <v>37600</v>
      </c>
    </row>
    <row r="102" spans="1:8">
      <c r="A102" s="20"/>
      <c r="B102" s="21" t="s">
        <v>114</v>
      </c>
      <c r="C102" s="21"/>
      <c r="D102" s="24" t="s">
        <v>115</v>
      </c>
      <c r="E102" s="5">
        <f ca="1">'18 lutego'!H100</f>
        <v>0</v>
      </c>
      <c r="F102" s="14">
        <f>SUM(F103)</f>
        <v>0</v>
      </c>
      <c r="G102" s="42">
        <f>SUM(G103)</f>
        <v>0</v>
      </c>
      <c r="H102" s="49">
        <f t="shared" ca="1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 ca="1">'18 lutego'!H101</f>
        <v>0</v>
      </c>
      <c r="F103" s="14"/>
      <c r="G103" s="43"/>
      <c r="H103" s="49">
        <f t="shared" ca="1" si="1"/>
        <v>0</v>
      </c>
    </row>
    <row r="104" spans="1:8">
      <c r="A104" s="25" t="s">
        <v>118</v>
      </c>
      <c r="B104" s="27"/>
      <c r="C104" s="27"/>
      <c r="D104" s="29" t="s">
        <v>119</v>
      </c>
      <c r="E104" s="5">
        <f ca="1">'18 lutego'!H102</f>
        <v>2237629</v>
      </c>
      <c r="F104" s="19">
        <f>F105+F108+F110+F113+F117+F119</f>
        <v>0</v>
      </c>
      <c r="G104" s="30">
        <f>G105+G108+G110+G113+G117+G119</f>
        <v>0</v>
      </c>
      <c r="H104" s="48">
        <f t="shared" ca="1" si="1"/>
        <v>2237629</v>
      </c>
    </row>
    <row r="105" spans="1:8" ht="51">
      <c r="A105" s="20"/>
      <c r="B105" s="21" t="s">
        <v>120</v>
      </c>
      <c r="C105" s="21"/>
      <c r="D105" s="24" t="s">
        <v>121</v>
      </c>
      <c r="E105" s="5">
        <f ca="1">'18 lutego'!H103</f>
        <v>1740000</v>
      </c>
      <c r="F105" s="42">
        <f>SUM(F106:F107)</f>
        <v>0</v>
      </c>
      <c r="G105" s="42">
        <f>SUM(G106:G107)</f>
        <v>0</v>
      </c>
      <c r="H105" s="49">
        <f t="shared" ca="1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 ca="1">'18 lutego'!H104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 ca="1">'18 lutego'!H105</f>
        <v>1740000</v>
      </c>
      <c r="F107" s="14"/>
      <c r="G107" s="43"/>
      <c r="H107" s="49">
        <f t="shared" ca="1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 ca="1">'18 lutego'!H106</f>
        <v>7100</v>
      </c>
      <c r="F108" s="14">
        <f>SUM(F109)</f>
        <v>0</v>
      </c>
      <c r="G108" s="14">
        <f>SUM(G109)</f>
        <v>0</v>
      </c>
      <c r="H108" s="49">
        <f t="shared" ca="1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 ca="1">'18 lutego'!H107</f>
        <v>7100</v>
      </c>
      <c r="F109" s="14"/>
      <c r="G109" s="43"/>
      <c r="H109" s="49">
        <f t="shared" ca="1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 ca="1">'18 lutego'!H108</f>
        <v>134700</v>
      </c>
      <c r="F110" s="14">
        <f>SUM(F111:F112)</f>
        <v>0</v>
      </c>
      <c r="G110" s="42">
        <f>SUM(G111:G112)</f>
        <v>0</v>
      </c>
      <c r="H110" s="49">
        <f t="shared" ca="1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 ca="1">'18 lutego'!H109</f>
        <v>85000</v>
      </c>
      <c r="F111" s="14"/>
      <c r="G111" s="43"/>
      <c r="H111" s="49">
        <f t="shared" ca="1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 ca="1">'18 lutego'!H110</f>
        <v>49700</v>
      </c>
      <c r="F112" s="14"/>
      <c r="G112" s="43"/>
      <c r="H112" s="49">
        <f t="shared" ca="1" si="1"/>
        <v>49700</v>
      </c>
    </row>
    <row r="113" spans="1:8">
      <c r="A113" s="20"/>
      <c r="B113" s="21" t="s">
        <v>126</v>
      </c>
      <c r="C113" s="21"/>
      <c r="D113" s="24" t="s">
        <v>127</v>
      </c>
      <c r="E113" s="5">
        <f ca="1">'18 lutego'!H111</f>
        <v>106500</v>
      </c>
      <c r="F113" s="14">
        <f>SUM(F114:F116)</f>
        <v>0</v>
      </c>
      <c r="G113" s="42">
        <f>SUM(G114:G116)</f>
        <v>0</v>
      </c>
      <c r="H113" s="49">
        <f t="shared" ca="1" si="1"/>
        <v>106500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 ca="1">'18 lutego'!H112</f>
        <v>104000</v>
      </c>
      <c r="F114" s="14"/>
      <c r="G114" s="43"/>
      <c r="H114" s="49">
        <f t="shared" ca="1" si="1"/>
        <v>104000</v>
      </c>
    </row>
    <row r="115" spans="1:8">
      <c r="A115" s="20"/>
      <c r="B115" s="21"/>
      <c r="C115" s="21" t="s">
        <v>29</v>
      </c>
      <c r="D115" s="24" t="s">
        <v>30</v>
      </c>
      <c r="E115" s="5">
        <f ca="1">'18 lutego'!H113</f>
        <v>1500</v>
      </c>
      <c r="F115" s="14"/>
      <c r="G115" s="43"/>
      <c r="H115" s="49">
        <f t="shared" ca="1" si="1"/>
        <v>1500</v>
      </c>
    </row>
    <row r="116" spans="1:8">
      <c r="A116" s="20"/>
      <c r="B116" s="21"/>
      <c r="C116" s="21" t="s">
        <v>31</v>
      </c>
      <c r="D116" s="24" t="s">
        <v>128</v>
      </c>
      <c r="E116" s="5">
        <f ca="1">'18 lutego'!H114</f>
        <v>1000</v>
      </c>
      <c r="F116" s="14"/>
      <c r="G116" s="43"/>
      <c r="H116" s="49">
        <f t="shared" ca="1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 ca="1">'18 lutego'!H115</f>
        <v>18750</v>
      </c>
      <c r="F117" s="14">
        <f>SUM(F118)</f>
        <v>0</v>
      </c>
      <c r="G117" s="42">
        <f>SUM(G118)</f>
        <v>0</v>
      </c>
      <c r="H117" s="49">
        <f t="shared" ca="1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 ca="1">'18 lutego'!H116</f>
        <v>18750</v>
      </c>
      <c r="F118" s="14"/>
      <c r="G118" s="43"/>
      <c r="H118" s="49">
        <f t="shared" ca="1" si="1"/>
        <v>18750</v>
      </c>
    </row>
    <row r="119" spans="1:8">
      <c r="A119" s="20"/>
      <c r="B119" s="21" t="s">
        <v>131</v>
      </c>
      <c r="C119" s="21"/>
      <c r="D119" s="24" t="s">
        <v>132</v>
      </c>
      <c r="E119" s="5">
        <f ca="1">'18 lutego'!H117</f>
        <v>230579</v>
      </c>
      <c r="F119" s="14">
        <f>SUM(F120)</f>
        <v>0</v>
      </c>
      <c r="G119" s="42">
        <f>SUM(G120:G121)</f>
        <v>0</v>
      </c>
      <c r="H119" s="49">
        <f t="shared" ca="1" si="1"/>
        <v>230579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 ca="1">'18 lutego'!H118</f>
        <v>60000</v>
      </c>
      <c r="F120" s="14"/>
      <c r="G120" s="42"/>
      <c r="H120" s="49">
        <f t="shared" ca="1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 ca="1">'18 lutego'!H119</f>
        <v>170579</v>
      </c>
      <c r="F121" s="15"/>
      <c r="G121" s="42"/>
      <c r="H121" s="49">
        <f t="shared" ca="1" si="1"/>
        <v>170579</v>
      </c>
    </row>
    <row r="122" spans="1:8">
      <c r="A122" s="53" t="s">
        <v>148</v>
      </c>
      <c r="B122" s="54"/>
      <c r="C122" s="54"/>
      <c r="D122" s="55" t="s">
        <v>151</v>
      </c>
      <c r="E122" s="5">
        <f ca="1">'18 lutego'!H120</f>
        <v>0</v>
      </c>
      <c r="F122" s="50">
        <f>SUM(F123)</f>
        <v>0</v>
      </c>
      <c r="G122" s="50">
        <f>SUM(G123)</f>
        <v>65304</v>
      </c>
      <c r="H122" s="49">
        <f t="shared" ca="1" si="1"/>
        <v>65304</v>
      </c>
    </row>
    <row r="123" spans="1:8">
      <c r="A123" s="20"/>
      <c r="B123" s="21" t="s">
        <v>149</v>
      </c>
      <c r="C123" s="21"/>
      <c r="D123" s="24" t="s">
        <v>150</v>
      </c>
      <c r="E123" s="5">
        <f ca="1">'18 lutego'!H121</f>
        <v>0</v>
      </c>
      <c r="F123" s="50">
        <f>SUM(F124)</f>
        <v>0</v>
      </c>
      <c r="G123" s="50">
        <f>SUM(G124)</f>
        <v>65304</v>
      </c>
      <c r="H123" s="49">
        <f t="shared" ca="1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 ca="1">'18 lutego'!H122</f>
        <v>0</v>
      </c>
      <c r="F124" s="15"/>
      <c r="G124" s="42">
        <v>65304</v>
      </c>
      <c r="H124" s="49">
        <f t="shared" ca="1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 ca="1">'18 lutego'!H123</f>
        <v>0</v>
      </c>
      <c r="F125" s="5">
        <f>F126</f>
        <v>0</v>
      </c>
      <c r="G125" s="5">
        <f>G126</f>
        <v>0</v>
      </c>
      <c r="H125" s="48">
        <f t="shared" ca="1" si="1"/>
        <v>0</v>
      </c>
    </row>
    <row r="126" spans="1:8">
      <c r="A126" s="20"/>
      <c r="B126" s="21" t="s">
        <v>145</v>
      </c>
      <c r="C126" s="21"/>
      <c r="D126" s="24" t="s">
        <v>10</v>
      </c>
      <c r="E126" s="5">
        <f ca="1">'18 lutego'!H124</f>
        <v>0</v>
      </c>
      <c r="F126" s="50">
        <f>SUM(F127)</f>
        <v>0</v>
      </c>
      <c r="G126" s="50">
        <f>SUM(G127)</f>
        <v>0</v>
      </c>
      <c r="H126" s="48">
        <f t="shared" ca="1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 ca="1">'18 lutego'!H125</f>
        <v>0</v>
      </c>
      <c r="F127" s="15"/>
      <c r="G127" s="43"/>
      <c r="H127" s="48">
        <f t="shared" ca="1" si="1"/>
        <v>0</v>
      </c>
    </row>
    <row r="128" spans="1:8">
      <c r="A128" s="20"/>
      <c r="B128" s="21"/>
      <c r="C128" s="22"/>
      <c r="D128" s="23"/>
      <c r="E128" s="5"/>
      <c r="F128" s="15"/>
      <c r="G128" s="43"/>
      <c r="H128" s="49"/>
    </row>
    <row r="129" spans="1:8">
      <c r="A129" s="63" t="s">
        <v>133</v>
      </c>
      <c r="B129" s="64"/>
      <c r="C129" s="64"/>
      <c r="D129" s="65"/>
      <c r="E129" s="5">
        <f ca="1">'18 lutego'!H127</f>
        <v>13586047</v>
      </c>
      <c r="F129" s="30">
        <f>F13+F20+F27+F40+F48+F53+F59+F87+F96+F104+F37</f>
        <v>0</v>
      </c>
      <c r="G129" s="30">
        <f>G13+G20+G27+G40+G48+G53+G59+G87+G96+G104+G37+G122</f>
        <v>65304</v>
      </c>
      <c r="H129" s="48">
        <f t="shared" ca="1" si="1"/>
        <v>13651351</v>
      </c>
    </row>
    <row r="130" spans="1:8">
      <c r="E130" s="5"/>
    </row>
  </sheetData>
  <protectedRanges>
    <protectedRange sqref="H106 F39:G47 F15:G19 F96:G120 F21:G36 F49:G50 F48:H48 F52:G93 E51:G51" name="Zakres2"/>
    <protectedRange sqref="A1:H9" name="Zakres1"/>
    <protectedRange sqref="F95:G95" name="Zakres1_1"/>
  </protectedRanges>
  <mergeCells count="1">
    <mergeCell ref="A129:D129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0"/>
  <sheetViews>
    <sheetView topLeftCell="A114" workbookViewId="0">
      <selection activeCell="A2" sqref="A2"/>
    </sheetView>
  </sheetViews>
  <sheetFormatPr defaultRowHeight="12.75"/>
  <cols>
    <col min="1" max="1" width="5.42578125" customWidth="1"/>
    <col min="2" max="2" width="7.140625" customWidth="1"/>
    <col min="3" max="3" width="5.42578125" customWidth="1"/>
    <col min="4" max="4" width="35.42578125" customWidth="1"/>
    <col min="5" max="5" width="10.7109375" customWidth="1"/>
    <col min="6" max="6" width="8.28515625" customWidth="1"/>
    <col min="7" max="7" width="7.85546875" customWidth="1"/>
    <col min="8" max="8" width="11.140625" customWidth="1"/>
  </cols>
  <sheetData>
    <row r="4" spans="1:8">
      <c r="E4" s="51" t="s">
        <v>136</v>
      </c>
    </row>
    <row r="5" spans="1:8">
      <c r="E5" s="62" t="s">
        <v>182</v>
      </c>
    </row>
    <row r="6" spans="1:8">
      <c r="E6" s="62" t="s">
        <v>180</v>
      </c>
    </row>
    <row r="7" spans="1:8">
      <c r="A7" s="52" t="s">
        <v>137</v>
      </c>
      <c r="E7" s="62" t="s">
        <v>181</v>
      </c>
    </row>
    <row r="9" spans="1:8">
      <c r="A9" s="33"/>
      <c r="B9" s="33"/>
      <c r="C9" s="33"/>
      <c r="D9" s="33"/>
      <c r="E9" s="35"/>
      <c r="F9" s="35"/>
      <c r="G9" s="35"/>
    </row>
    <row r="10" spans="1:8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>
      <c r="A13" s="2" t="s">
        <v>4</v>
      </c>
      <c r="B13" s="3"/>
      <c r="C13" s="3"/>
      <c r="D13" s="4" t="s">
        <v>5</v>
      </c>
      <c r="E13" s="5">
        <f ca="1">marzec!H13</f>
        <v>14676</v>
      </c>
      <c r="F13" s="5">
        <f>F14+F17</f>
        <v>0</v>
      </c>
      <c r="G13" s="41">
        <f>G14+G17</f>
        <v>0</v>
      </c>
      <c r="H13" s="48">
        <f ca="1"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 ca="1">marzec!H14</f>
        <v>10000</v>
      </c>
      <c r="F14" s="46">
        <f>SUM(F15)</f>
        <v>0</v>
      </c>
      <c r="G14" s="47">
        <f>SUM(G15)</f>
        <v>0</v>
      </c>
      <c r="H14" s="49">
        <f ca="1"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 ca="1">marzec!H15</f>
        <v>10000</v>
      </c>
      <c r="F15" s="14"/>
      <c r="G15" s="15"/>
      <c r="H15" s="49">
        <f t="shared" ref="H15:H96" ca="1" si="0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 ca="1">marzec!H16</f>
        <v>0</v>
      </c>
      <c r="F16" s="14"/>
      <c r="G16" s="15"/>
      <c r="H16" s="49">
        <f t="shared" ca="1" si="0"/>
        <v>0</v>
      </c>
    </row>
    <row r="17" spans="1:8">
      <c r="A17" s="6"/>
      <c r="B17" s="7" t="s">
        <v>9</v>
      </c>
      <c r="C17" s="8"/>
      <c r="D17" s="8" t="s">
        <v>10</v>
      </c>
      <c r="E17" s="5">
        <f ca="1">marzec!H17</f>
        <v>4676</v>
      </c>
      <c r="F17" s="14">
        <f>SUM(F18:F19)</f>
        <v>0</v>
      </c>
      <c r="G17" s="14">
        <f>SUM(G18:G19)</f>
        <v>0</v>
      </c>
      <c r="H17" s="49">
        <f t="shared" ca="1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 ca="1">marzec!H18</f>
        <v>0</v>
      </c>
      <c r="F18" s="14"/>
      <c r="G18" s="42"/>
      <c r="H18" s="49">
        <f ca="1"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 ca="1">marzec!H19</f>
        <v>4676</v>
      </c>
      <c r="F19" s="14"/>
      <c r="G19" s="43"/>
      <c r="H19" s="49">
        <f ca="1">E19-F19+G19</f>
        <v>4676</v>
      </c>
    </row>
    <row r="20" spans="1:8">
      <c r="A20" s="16" t="s">
        <v>13</v>
      </c>
      <c r="B20" s="17"/>
      <c r="C20" s="18"/>
      <c r="D20" s="18" t="s">
        <v>14</v>
      </c>
      <c r="E20" s="5">
        <f ca="1">marzec!H20</f>
        <v>440192</v>
      </c>
      <c r="F20" s="5">
        <f>F21+F24</f>
        <v>0</v>
      </c>
      <c r="G20" s="5">
        <f>G21+G24</f>
        <v>0</v>
      </c>
      <c r="H20" s="49">
        <f t="shared" ca="1" si="0"/>
        <v>440192</v>
      </c>
    </row>
    <row r="21" spans="1:8">
      <c r="A21" s="20"/>
      <c r="B21" s="21" t="s">
        <v>15</v>
      </c>
      <c r="C21" s="22"/>
      <c r="D21" s="23" t="s">
        <v>16</v>
      </c>
      <c r="E21" s="5">
        <f ca="1">marzec!H21</f>
        <v>15192</v>
      </c>
      <c r="F21" s="14">
        <f>SUM(F22:F23)</f>
        <v>0</v>
      </c>
      <c r="G21" s="42">
        <f>SUM(G22:G23)</f>
        <v>0</v>
      </c>
      <c r="H21" s="49">
        <f t="shared" ca="1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 ca="1">marzec!H22</f>
        <v>15192</v>
      </c>
      <c r="F22" s="14"/>
      <c r="G22" s="43"/>
      <c r="H22" s="49">
        <f t="shared" ca="1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 ca="1">marzec!H23</f>
        <v>0</v>
      </c>
      <c r="F23" s="14"/>
      <c r="G23" s="43"/>
      <c r="H23" s="49">
        <f t="shared" ca="1" si="0"/>
        <v>0</v>
      </c>
    </row>
    <row r="24" spans="1:8">
      <c r="A24" s="20"/>
      <c r="B24" s="21" t="s">
        <v>140</v>
      </c>
      <c r="C24" s="22"/>
      <c r="D24" s="9" t="s">
        <v>141</v>
      </c>
      <c r="E24" s="5">
        <f ca="1">marzec!H24</f>
        <v>425000</v>
      </c>
      <c r="F24" s="14">
        <f>SUM(F25:F26)</f>
        <v>0</v>
      </c>
      <c r="G24" s="14">
        <f>SUM(G25)</f>
        <v>0</v>
      </c>
      <c r="H24" s="49">
        <f t="shared" ca="1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 ca="1">marzec!H25</f>
        <v>0</v>
      </c>
      <c r="F25" s="14"/>
      <c r="G25" s="42"/>
      <c r="H25" s="49">
        <f t="shared" ca="1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 ca="1">marzec!H26</f>
        <v>425000</v>
      </c>
      <c r="F26" s="14">
        <v>0</v>
      </c>
      <c r="G26" s="42"/>
      <c r="H26" s="49">
        <f t="shared" ca="1" si="0"/>
        <v>425000</v>
      </c>
    </row>
    <row r="27" spans="1:8">
      <c r="A27" s="25" t="s">
        <v>19</v>
      </c>
      <c r="B27" s="21"/>
      <c r="C27" s="22"/>
      <c r="D27" s="26" t="s">
        <v>20</v>
      </c>
      <c r="E27" s="5">
        <f ca="1">marzec!H27</f>
        <v>288430</v>
      </c>
      <c r="F27" s="19">
        <f>F28</f>
        <v>0</v>
      </c>
      <c r="G27" s="30">
        <f>G28</f>
        <v>0</v>
      </c>
      <c r="H27" s="48">
        <f t="shared" ca="1" si="0"/>
        <v>288430</v>
      </c>
    </row>
    <row r="28" spans="1:8">
      <c r="A28" s="20"/>
      <c r="B28" s="21" t="s">
        <v>21</v>
      </c>
      <c r="C28" s="22"/>
      <c r="D28" s="23" t="s">
        <v>22</v>
      </c>
      <c r="E28" s="5">
        <f ca="1">marzec!H28</f>
        <v>288430</v>
      </c>
      <c r="F28" s="14">
        <f>SUM(F29:F36)</f>
        <v>0</v>
      </c>
      <c r="G28" s="42">
        <f>SUM(G29:G36)</f>
        <v>0</v>
      </c>
      <c r="H28" s="49">
        <f t="shared" ca="1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 ca="1">marzec!H29</f>
        <v>8117</v>
      </c>
      <c r="F29" s="14"/>
      <c r="G29" s="42"/>
      <c r="H29" s="49">
        <f t="shared" ca="1" si="0"/>
        <v>8117</v>
      </c>
    </row>
    <row r="30" spans="1:8">
      <c r="A30" s="20"/>
      <c r="B30" s="21"/>
      <c r="C30" s="21" t="s">
        <v>25</v>
      </c>
      <c r="D30" s="23" t="s">
        <v>26</v>
      </c>
      <c r="E30" s="5">
        <f ca="1">marzec!H30</f>
        <v>0</v>
      </c>
      <c r="F30" s="14"/>
      <c r="G30" s="42"/>
      <c r="H30" s="49">
        <f t="shared" ca="1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 ca="1">marzec!H31</f>
        <v>73800</v>
      </c>
      <c r="F31" s="14"/>
      <c r="G31" s="42"/>
      <c r="H31" s="49">
        <f t="shared" ca="1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 ca="1">marzec!H32</f>
        <v>0</v>
      </c>
      <c r="F32" s="14"/>
      <c r="G32" s="42"/>
      <c r="H32" s="49">
        <f t="shared" ca="1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 ca="1">marzec!H33</f>
        <v>200000</v>
      </c>
      <c r="F33" s="14"/>
      <c r="G33" s="42"/>
      <c r="H33" s="49">
        <f t="shared" ca="1" si="0"/>
        <v>200000</v>
      </c>
    </row>
    <row r="34" spans="1:8">
      <c r="A34" s="20"/>
      <c r="B34" s="21"/>
      <c r="C34" s="21" t="s">
        <v>29</v>
      </c>
      <c r="D34" s="23" t="s">
        <v>30</v>
      </c>
      <c r="E34" s="5">
        <f ca="1">marzec!H34</f>
        <v>6013</v>
      </c>
      <c r="F34" s="14"/>
      <c r="G34" s="42"/>
      <c r="H34" s="49">
        <f t="shared" ca="1" si="0"/>
        <v>6013</v>
      </c>
    </row>
    <row r="35" spans="1:8">
      <c r="A35" s="20"/>
      <c r="B35" s="21"/>
      <c r="C35" s="56" t="s">
        <v>43</v>
      </c>
      <c r="D35" s="57" t="s">
        <v>44</v>
      </c>
      <c r="E35" s="5">
        <f ca="1">marzec!H35</f>
        <v>0</v>
      </c>
      <c r="F35" s="14"/>
      <c r="G35" s="42"/>
      <c r="H35" s="49">
        <f t="shared" ca="1" si="0"/>
        <v>0</v>
      </c>
    </row>
    <row r="36" spans="1:8">
      <c r="A36" s="20"/>
      <c r="B36" s="21"/>
      <c r="C36" s="21" t="s">
        <v>31</v>
      </c>
      <c r="D36" s="23" t="s">
        <v>32</v>
      </c>
      <c r="E36" s="5">
        <f ca="1">marzec!H36</f>
        <v>500</v>
      </c>
      <c r="F36" s="14"/>
      <c r="G36" s="42"/>
      <c r="H36" s="49">
        <f t="shared" ca="1" si="0"/>
        <v>500</v>
      </c>
    </row>
    <row r="37" spans="1:8">
      <c r="A37" s="53" t="s">
        <v>154</v>
      </c>
      <c r="B37" s="54"/>
      <c r="C37" s="54"/>
      <c r="D37" s="58" t="s">
        <v>157</v>
      </c>
      <c r="E37" s="5">
        <f ca="1">marzec!H37</f>
        <v>0</v>
      </c>
      <c r="F37" s="5">
        <f>F38</f>
        <v>0</v>
      </c>
      <c r="G37" s="5">
        <f>G38</f>
        <v>0</v>
      </c>
      <c r="H37" s="49">
        <f t="shared" ca="1" si="0"/>
        <v>0</v>
      </c>
    </row>
    <row r="38" spans="1:8">
      <c r="A38" s="20"/>
      <c r="B38" s="56" t="s">
        <v>155</v>
      </c>
      <c r="C38" s="21"/>
      <c r="D38" s="57" t="s">
        <v>158</v>
      </c>
      <c r="E38" s="5">
        <f ca="1">marzec!H38</f>
        <v>0</v>
      </c>
      <c r="F38" s="5">
        <f>SUM(F39)</f>
        <v>0</v>
      </c>
      <c r="G38" s="5">
        <f>SUM(G39)</f>
        <v>0</v>
      </c>
      <c r="H38" s="49">
        <f t="shared" ca="1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 ca="1">marzec!H39</f>
        <v>0</v>
      </c>
      <c r="F39" s="14"/>
      <c r="G39" s="42"/>
      <c r="H39" s="49">
        <f t="shared" ca="1" si="0"/>
        <v>0</v>
      </c>
    </row>
    <row r="40" spans="1:8">
      <c r="A40" s="25" t="s">
        <v>33</v>
      </c>
      <c r="B40" s="27"/>
      <c r="C40" s="27"/>
      <c r="D40" s="28" t="s">
        <v>34</v>
      </c>
      <c r="E40" s="5">
        <f ca="1">marzec!H40</f>
        <v>79787</v>
      </c>
      <c r="F40" s="19">
        <f>F41+F44</f>
        <v>0</v>
      </c>
      <c r="G40" s="30">
        <f>G41+G44</f>
        <v>0</v>
      </c>
      <c r="H40" s="48">
        <f t="shared" ca="1" si="0"/>
        <v>79787</v>
      </c>
    </row>
    <row r="41" spans="1:8">
      <c r="A41" s="20"/>
      <c r="B41" s="21" t="s">
        <v>35</v>
      </c>
      <c r="C41" s="21"/>
      <c r="D41" s="23" t="s">
        <v>36</v>
      </c>
      <c r="E41" s="5">
        <f ca="1">marzec!H41</f>
        <v>73287</v>
      </c>
      <c r="F41" s="14">
        <f>SUM(F42:F43)</f>
        <v>0</v>
      </c>
      <c r="G41" s="42">
        <f>SUM(G42:G43)</f>
        <v>0</v>
      </c>
      <c r="H41" s="49">
        <f t="shared" ca="1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 ca="1">marzec!H42</f>
        <v>71287</v>
      </c>
      <c r="F42" s="14"/>
      <c r="G42" s="43"/>
      <c r="H42" s="49">
        <f t="shared" ca="1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 ca="1">marzec!H43</f>
        <v>2000</v>
      </c>
      <c r="F43" s="14"/>
      <c r="G43" s="43"/>
      <c r="H43" s="49">
        <f t="shared" ca="1" si="0"/>
        <v>2000</v>
      </c>
    </row>
    <row r="44" spans="1:8">
      <c r="A44" s="20"/>
      <c r="B44" s="21" t="s">
        <v>41</v>
      </c>
      <c r="C44" s="21"/>
      <c r="D44" s="23" t="s">
        <v>42</v>
      </c>
      <c r="E44" s="5">
        <f ca="1">marzec!H44</f>
        <v>6500</v>
      </c>
      <c r="F44" s="14">
        <f>SUM(F45:F47)</f>
        <v>0</v>
      </c>
      <c r="G44" s="42">
        <f>SUM(G45:G47)</f>
        <v>0</v>
      </c>
      <c r="H44" s="49">
        <f t="shared" ca="1" si="0"/>
        <v>6500</v>
      </c>
    </row>
    <row r="45" spans="1:8">
      <c r="A45" s="20"/>
      <c r="B45" s="21"/>
      <c r="C45" s="21" t="s">
        <v>25</v>
      </c>
      <c r="D45" s="23" t="s">
        <v>26</v>
      </c>
      <c r="E45" s="5">
        <f ca="1">marzec!H45</f>
        <v>3500</v>
      </c>
      <c r="F45" s="14"/>
      <c r="G45" s="43"/>
      <c r="H45" s="49">
        <f t="shared" ca="1" si="0"/>
        <v>3500</v>
      </c>
    </row>
    <row r="46" spans="1:8">
      <c r="A46" s="20"/>
      <c r="B46" s="21"/>
      <c r="C46" s="21" t="s">
        <v>29</v>
      </c>
      <c r="D46" s="23" t="s">
        <v>30</v>
      </c>
      <c r="E46" s="5">
        <f ca="1">marzec!H46</f>
        <v>2000</v>
      </c>
      <c r="F46" s="14"/>
      <c r="G46" s="43"/>
      <c r="H46" s="49">
        <f t="shared" ca="1" si="0"/>
        <v>2000</v>
      </c>
    </row>
    <row r="47" spans="1:8">
      <c r="A47" s="20"/>
      <c r="B47" s="21"/>
      <c r="C47" s="21" t="s">
        <v>43</v>
      </c>
      <c r="D47" s="23" t="s">
        <v>44</v>
      </c>
      <c r="E47" s="5">
        <f ca="1">marzec!H47</f>
        <v>1000</v>
      </c>
      <c r="F47" s="14"/>
      <c r="G47" s="43"/>
      <c r="H47" s="49">
        <f t="shared" ca="1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 ca="1">marzec!H48</f>
        <v>1026</v>
      </c>
      <c r="F48" s="19">
        <f>F49+F51</f>
        <v>0</v>
      </c>
      <c r="G48" s="19">
        <f>G49+G51</f>
        <v>6369</v>
      </c>
      <c r="H48" s="19">
        <f ca="1"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 ca="1">marzec!H49</f>
        <v>1026</v>
      </c>
      <c r="F49" s="14">
        <f>SUM(F50)</f>
        <v>0</v>
      </c>
      <c r="G49" s="42">
        <f>SUM(G50)</f>
        <v>0</v>
      </c>
      <c r="H49" s="49">
        <f t="shared" ca="1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 ca="1">marzec!H50</f>
        <v>1026</v>
      </c>
      <c r="F50" s="14"/>
      <c r="G50" s="43"/>
      <c r="H50" s="49">
        <f t="shared" ca="1" si="0"/>
        <v>1026</v>
      </c>
    </row>
    <row r="51" spans="1:8">
      <c r="A51" s="20"/>
      <c r="B51" s="21" t="s">
        <v>178</v>
      </c>
      <c r="C51" s="21"/>
      <c r="D51" s="24" t="s">
        <v>179</v>
      </c>
      <c r="E51" s="5">
        <f ca="1">marzec!H51</f>
        <v>0</v>
      </c>
      <c r="F51" s="43">
        <f>F52</f>
        <v>0</v>
      </c>
      <c r="G51" s="43">
        <f>G52</f>
        <v>6369</v>
      </c>
      <c r="H51" s="49">
        <f t="shared" ca="1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 ca="1">marzec!H52</f>
        <v>0</v>
      </c>
      <c r="F52" s="14"/>
      <c r="G52" s="43">
        <v>6369</v>
      </c>
      <c r="H52" s="49">
        <f t="shared" ca="1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 ca="1">marzec!H53</f>
        <v>400</v>
      </c>
      <c r="F53" s="19">
        <f>F55+F57</f>
        <v>0</v>
      </c>
      <c r="G53" s="19">
        <f>G54+G55</f>
        <v>0</v>
      </c>
      <c r="H53" s="48">
        <f t="shared" ca="1" si="0"/>
        <v>400</v>
      </c>
    </row>
    <row r="54" spans="1:8">
      <c r="A54" s="25"/>
      <c r="B54" s="27" t="s">
        <v>160</v>
      </c>
      <c r="C54" s="27"/>
      <c r="D54" s="29" t="s">
        <v>162</v>
      </c>
      <c r="E54" s="5">
        <f ca="1">marzec!H54</f>
        <v>0</v>
      </c>
      <c r="F54" s="19">
        <f>F55</f>
        <v>0</v>
      </c>
      <c r="G54" s="19">
        <f>G55+G56</f>
        <v>0</v>
      </c>
      <c r="H54" s="48">
        <f t="shared" ca="1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 ca="1">marzec!H55</f>
        <v>0</v>
      </c>
      <c r="F55" s="19"/>
      <c r="G55" s="19"/>
      <c r="H55" s="48">
        <f t="shared" ca="1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 ca="1">marzec!H56</f>
        <v>0</v>
      </c>
      <c r="F56" s="19"/>
      <c r="G56" s="30"/>
      <c r="H56" s="48">
        <f t="shared" ca="1" si="0"/>
        <v>0</v>
      </c>
    </row>
    <row r="57" spans="1:8">
      <c r="A57" s="20"/>
      <c r="B57" s="21" t="s">
        <v>51</v>
      </c>
      <c r="C57" s="21"/>
      <c r="D57" s="24" t="s">
        <v>52</v>
      </c>
      <c r="E57" s="5">
        <f ca="1">marzec!H57</f>
        <v>400</v>
      </c>
      <c r="F57" s="14">
        <f>SUM(F58)</f>
        <v>0</v>
      </c>
      <c r="G57" s="42">
        <f>SUM(G58)</f>
        <v>0</v>
      </c>
      <c r="H57" s="49">
        <f t="shared" ca="1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 ca="1">marzec!H58</f>
        <v>400</v>
      </c>
      <c r="F58" s="15"/>
      <c r="G58" s="43"/>
      <c r="H58" s="49">
        <f t="shared" ca="1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 ca="1">marzec!H59</f>
        <v>2799568</v>
      </c>
      <c r="F59" s="19">
        <f>F60+F62+F68+F77+F84</f>
        <v>0</v>
      </c>
      <c r="G59" s="30">
        <f>G60+G62+G68+G77+G84</f>
        <v>0</v>
      </c>
      <c r="H59" s="48">
        <f t="shared" ca="1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 ca="1">marzec!H60</f>
        <v>1500</v>
      </c>
      <c r="F60" s="14">
        <f>SUM(F61)</f>
        <v>0</v>
      </c>
      <c r="G60" s="42">
        <f>SUM(G61)</f>
        <v>0</v>
      </c>
      <c r="H60" s="49">
        <f t="shared" ca="1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 ca="1">marzec!H61</f>
        <v>1500</v>
      </c>
      <c r="F61" s="15"/>
      <c r="G61" s="43"/>
      <c r="H61" s="49">
        <f t="shared" ca="1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 ca="1">marzec!H62</f>
        <v>506482</v>
      </c>
      <c r="F62" s="14">
        <f>SUM(F63:F67)</f>
        <v>0</v>
      </c>
      <c r="G62" s="42">
        <f>SUM(G63:G67)</f>
        <v>0</v>
      </c>
      <c r="H62" s="49">
        <f t="shared" ca="1" si="0"/>
        <v>506482</v>
      </c>
    </row>
    <row r="63" spans="1:8">
      <c r="A63" s="20"/>
      <c r="B63" s="21"/>
      <c r="C63" s="21" t="s">
        <v>61</v>
      </c>
      <c r="D63" s="24" t="s">
        <v>62</v>
      </c>
      <c r="E63" s="5">
        <f ca="1">marzec!H63</f>
        <v>492000</v>
      </c>
      <c r="F63" s="14"/>
      <c r="G63" s="43"/>
      <c r="H63" s="49">
        <f t="shared" ca="1" si="0"/>
        <v>492000</v>
      </c>
    </row>
    <row r="64" spans="1:8">
      <c r="A64" s="20"/>
      <c r="B64" s="21"/>
      <c r="C64" s="21" t="s">
        <v>63</v>
      </c>
      <c r="D64" s="24" t="s">
        <v>64</v>
      </c>
      <c r="E64" s="5">
        <f ca="1">marzec!H64</f>
        <v>770</v>
      </c>
      <c r="F64" s="14"/>
      <c r="G64" s="43"/>
      <c r="H64" s="49">
        <f t="shared" ca="1" si="0"/>
        <v>770</v>
      </c>
    </row>
    <row r="65" spans="1:8">
      <c r="A65" s="20"/>
      <c r="B65" s="21"/>
      <c r="C65" s="21" t="s">
        <v>65</v>
      </c>
      <c r="D65" s="24" t="s">
        <v>66</v>
      </c>
      <c r="E65" s="5">
        <f ca="1">marzec!H65</f>
        <v>10365</v>
      </c>
      <c r="F65" s="14"/>
      <c r="G65" s="43"/>
      <c r="H65" s="49">
        <f t="shared" ca="1" si="0"/>
        <v>10365</v>
      </c>
    </row>
    <row r="66" spans="1:8">
      <c r="A66" s="20"/>
      <c r="B66" s="21"/>
      <c r="C66" s="21" t="s">
        <v>71</v>
      </c>
      <c r="D66" s="24" t="s">
        <v>72</v>
      </c>
      <c r="E66" s="5">
        <f ca="1">marzec!H66</f>
        <v>2347</v>
      </c>
      <c r="F66" s="14"/>
      <c r="G66" s="43"/>
      <c r="H66" s="49">
        <f t="shared" ca="1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 ca="1">marzec!H67</f>
        <v>1000</v>
      </c>
      <c r="F67" s="14"/>
      <c r="G67" s="43"/>
      <c r="H67" s="49">
        <f t="shared" ca="1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 ca="1">marzec!H68</f>
        <v>1036900</v>
      </c>
      <c r="F68" s="14">
        <f>SUM(F69:F76)</f>
        <v>0</v>
      </c>
      <c r="G68" s="42">
        <f>SUM(G69:G76)</f>
        <v>0</v>
      </c>
      <c r="H68" s="49">
        <f t="shared" ca="1" si="0"/>
        <v>1036900</v>
      </c>
    </row>
    <row r="69" spans="1:8">
      <c r="A69" s="20"/>
      <c r="B69" s="21"/>
      <c r="C69" s="21" t="s">
        <v>61</v>
      </c>
      <c r="D69" s="24" t="s">
        <v>62</v>
      </c>
      <c r="E69" s="5">
        <f ca="1">marzec!H69</f>
        <v>204500</v>
      </c>
      <c r="F69" s="14"/>
      <c r="G69" s="42"/>
      <c r="H69" s="49">
        <f t="shared" ca="1" si="0"/>
        <v>204500</v>
      </c>
    </row>
    <row r="70" spans="1:8">
      <c r="A70" s="20"/>
      <c r="B70" s="21"/>
      <c r="C70" s="21" t="s">
        <v>63</v>
      </c>
      <c r="D70" s="24" t="s">
        <v>64</v>
      </c>
      <c r="E70" s="5">
        <f ca="1">marzec!H70</f>
        <v>604000</v>
      </c>
      <c r="F70" s="14"/>
      <c r="G70" s="42"/>
      <c r="H70" s="49">
        <f t="shared" ca="1" si="0"/>
        <v>604000</v>
      </c>
    </row>
    <row r="71" spans="1:8">
      <c r="A71" s="20"/>
      <c r="B71" s="21"/>
      <c r="C71" s="21" t="s">
        <v>65</v>
      </c>
      <c r="D71" s="24" t="s">
        <v>66</v>
      </c>
      <c r="E71" s="5">
        <f ca="1">marzec!H71</f>
        <v>74000</v>
      </c>
      <c r="F71" s="14"/>
      <c r="G71" s="42"/>
      <c r="H71" s="49">
        <f t="shared" ca="1" si="0"/>
        <v>74000</v>
      </c>
    </row>
    <row r="72" spans="1:8">
      <c r="A72" s="20"/>
      <c r="B72" s="21"/>
      <c r="C72" s="21" t="s">
        <v>71</v>
      </c>
      <c r="D72" s="24" t="s">
        <v>72</v>
      </c>
      <c r="E72" s="5">
        <f ca="1">marzec!H72</f>
        <v>74400</v>
      </c>
      <c r="F72" s="14"/>
      <c r="G72" s="42"/>
      <c r="H72" s="49">
        <f t="shared" ca="1" si="0"/>
        <v>74400</v>
      </c>
    </row>
    <row r="73" spans="1:8">
      <c r="A73" s="20"/>
      <c r="B73" s="21"/>
      <c r="C73" s="21" t="s">
        <v>73</v>
      </c>
      <c r="D73" s="24" t="s">
        <v>74</v>
      </c>
      <c r="E73" s="5">
        <f ca="1">marzec!H73</f>
        <v>10000</v>
      </c>
      <c r="F73" s="14"/>
      <c r="G73" s="42"/>
      <c r="H73" s="49">
        <f t="shared" ca="1" si="0"/>
        <v>10000</v>
      </c>
    </row>
    <row r="74" spans="1:8">
      <c r="A74" s="20"/>
      <c r="B74" s="21"/>
      <c r="C74" s="21" t="s">
        <v>75</v>
      </c>
      <c r="D74" s="24" t="s">
        <v>76</v>
      </c>
      <c r="E74" s="5">
        <f ca="1">marzec!H74</f>
        <v>6500</v>
      </c>
      <c r="F74" s="14"/>
      <c r="G74" s="42"/>
      <c r="H74" s="49">
        <f t="shared" ca="1" si="0"/>
        <v>6500</v>
      </c>
    </row>
    <row r="75" spans="1:8">
      <c r="A75" s="20"/>
      <c r="B75" s="21"/>
      <c r="C75" s="21" t="s">
        <v>77</v>
      </c>
      <c r="D75" s="24" t="s">
        <v>78</v>
      </c>
      <c r="E75" s="5">
        <f ca="1">marzec!H75</f>
        <v>53500</v>
      </c>
      <c r="F75" s="14"/>
      <c r="G75" s="42"/>
      <c r="H75" s="49">
        <f t="shared" ca="1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 ca="1">marzec!H76</f>
        <v>10000</v>
      </c>
      <c r="F76" s="14"/>
      <c r="G76" s="42"/>
      <c r="H76" s="49">
        <f t="shared" ca="1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 ca="1">marzec!H77</f>
        <v>65000</v>
      </c>
      <c r="F77" s="14">
        <f>SUM(F78:F83)</f>
        <v>0</v>
      </c>
      <c r="G77" s="42">
        <f>SUM(G78:G83)</f>
        <v>0</v>
      </c>
      <c r="H77" s="49">
        <f t="shared" ca="1" si="0"/>
        <v>65000</v>
      </c>
    </row>
    <row r="78" spans="1:8">
      <c r="A78" s="20"/>
      <c r="B78" s="21"/>
      <c r="C78" s="21" t="s">
        <v>81</v>
      </c>
      <c r="D78" s="24" t="s">
        <v>82</v>
      </c>
      <c r="E78" s="5">
        <f ca="1">marzec!H78</f>
        <v>500</v>
      </c>
      <c r="F78" s="14"/>
      <c r="G78" s="42"/>
      <c r="H78" s="49">
        <f t="shared" ca="1" si="0"/>
        <v>500</v>
      </c>
    </row>
    <row r="79" spans="1:8">
      <c r="A79" s="20"/>
      <c r="B79" s="21"/>
      <c r="C79" s="21" t="s">
        <v>83</v>
      </c>
      <c r="D79" s="24" t="s">
        <v>84</v>
      </c>
      <c r="E79" s="5">
        <f ca="1">marzec!H79</f>
        <v>27000</v>
      </c>
      <c r="F79" s="14"/>
      <c r="G79" s="42"/>
      <c r="H79" s="49">
        <f t="shared" ca="1" si="0"/>
        <v>27000</v>
      </c>
    </row>
    <row r="80" spans="1:8">
      <c r="A80" s="20"/>
      <c r="B80" s="21"/>
      <c r="C80" s="21" t="s">
        <v>85</v>
      </c>
      <c r="D80" s="24" t="s">
        <v>86</v>
      </c>
      <c r="E80" s="5">
        <f ca="1">marzec!H80</f>
        <v>4000</v>
      </c>
      <c r="F80" s="14"/>
      <c r="G80" s="42"/>
      <c r="H80" s="49">
        <f t="shared" ca="1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 ca="1">marzec!H81</f>
        <v>30500</v>
      </c>
      <c r="F81" s="14"/>
      <c r="G81" s="42"/>
      <c r="H81" s="49">
        <f t="shared" ca="1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 ca="1">marzec!H82</f>
        <v>3000</v>
      </c>
      <c r="F82" s="15"/>
      <c r="G82" s="43"/>
      <c r="H82" s="49">
        <f t="shared" ca="1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 ca="1">marzec!H83</f>
        <v>0</v>
      </c>
      <c r="F83" s="15"/>
      <c r="G83" s="43"/>
      <c r="H83" s="49">
        <f t="shared" ca="1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 ca="1">marzec!H84</f>
        <v>1189686</v>
      </c>
      <c r="F84" s="14">
        <f>SUM(F85:F86)</f>
        <v>0</v>
      </c>
      <c r="G84" s="42">
        <f>SUM(G85:G86)</f>
        <v>0</v>
      </c>
      <c r="H84" s="49">
        <f t="shared" ca="1" si="0"/>
        <v>1189686</v>
      </c>
    </row>
    <row r="85" spans="1:8">
      <c r="A85" s="20"/>
      <c r="B85" s="21"/>
      <c r="C85" s="21" t="s">
        <v>93</v>
      </c>
      <c r="D85" s="24" t="s">
        <v>94</v>
      </c>
      <c r="E85" s="5">
        <f ca="1">marzec!H85</f>
        <v>1183186</v>
      </c>
      <c r="F85" s="14"/>
      <c r="G85" s="43"/>
      <c r="H85" s="49">
        <f t="shared" ca="1" si="0"/>
        <v>1183186</v>
      </c>
    </row>
    <row r="86" spans="1:8">
      <c r="A86" s="20"/>
      <c r="B86" s="21"/>
      <c r="C86" s="21" t="s">
        <v>95</v>
      </c>
      <c r="D86" s="24" t="s">
        <v>96</v>
      </c>
      <c r="E86" s="5">
        <f ca="1">marzec!H86</f>
        <v>6500</v>
      </c>
      <c r="F86" s="14"/>
      <c r="G86" s="43"/>
      <c r="H86" s="49">
        <f t="shared" ca="1" si="0"/>
        <v>6500</v>
      </c>
    </row>
    <row r="87" spans="1:8">
      <c r="A87" s="25" t="s">
        <v>97</v>
      </c>
      <c r="B87" s="27"/>
      <c r="C87" s="27"/>
      <c r="D87" s="29" t="s">
        <v>98</v>
      </c>
      <c r="E87" s="5">
        <f ca="1">marzec!H87</f>
        <v>7685739</v>
      </c>
      <c r="F87" s="19">
        <f>F88+F90+F92+F94</f>
        <v>0</v>
      </c>
      <c r="G87" s="19">
        <f>G88+G90+G92+G94</f>
        <v>0</v>
      </c>
      <c r="H87" s="48">
        <f t="shared" ca="1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 ca="1">marzec!H88</f>
        <v>4401446</v>
      </c>
      <c r="F88" s="14">
        <f>SUM(F89)</f>
        <v>0</v>
      </c>
      <c r="G88" s="42">
        <f>SUM(G89)</f>
        <v>0</v>
      </c>
      <c r="H88" s="49">
        <f t="shared" ca="1" si="0"/>
        <v>4401446</v>
      </c>
    </row>
    <row r="89" spans="1:8">
      <c r="A89" s="20"/>
      <c r="B89" s="21"/>
      <c r="C89" s="21" t="s">
        <v>101</v>
      </c>
      <c r="D89" s="24" t="s">
        <v>102</v>
      </c>
      <c r="E89" s="5">
        <f ca="1">marzec!H89</f>
        <v>4401446</v>
      </c>
      <c r="F89" s="14"/>
      <c r="G89" s="42"/>
      <c r="H89" s="49">
        <f t="shared" ca="1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 ca="1">marzec!H90</f>
        <v>3235728</v>
      </c>
      <c r="F90" s="14">
        <f>SUM(F91)</f>
        <v>0</v>
      </c>
      <c r="G90" s="42">
        <f>SUM(G91)</f>
        <v>0</v>
      </c>
      <c r="H90" s="49">
        <f t="shared" ca="1" si="0"/>
        <v>3235728</v>
      </c>
    </row>
    <row r="91" spans="1:8">
      <c r="A91" s="20"/>
      <c r="B91" s="21"/>
      <c r="C91" s="21" t="s">
        <v>101</v>
      </c>
      <c r="D91" s="24" t="s">
        <v>105</v>
      </c>
      <c r="E91" s="5">
        <f ca="1">marzec!H91</f>
        <v>3235728</v>
      </c>
      <c r="F91" s="14"/>
      <c r="G91" s="43"/>
      <c r="H91" s="49">
        <f t="shared" ca="1" si="0"/>
        <v>3235728</v>
      </c>
    </row>
    <row r="92" spans="1:8">
      <c r="A92" s="20"/>
      <c r="B92" s="21" t="s">
        <v>106</v>
      </c>
      <c r="C92" s="21"/>
      <c r="D92" s="24" t="s">
        <v>107</v>
      </c>
      <c r="E92" s="5">
        <f ca="1">marzec!H92</f>
        <v>10000</v>
      </c>
      <c r="F92" s="14">
        <f>SUM(F93)</f>
        <v>0</v>
      </c>
      <c r="G92" s="42">
        <f>SUM(G93)</f>
        <v>0</v>
      </c>
      <c r="H92" s="49">
        <f t="shared" ca="1" si="0"/>
        <v>10000</v>
      </c>
    </row>
    <row r="93" spans="1:8">
      <c r="A93" s="20"/>
      <c r="B93" s="21"/>
      <c r="C93" s="21" t="s">
        <v>31</v>
      </c>
      <c r="D93" s="24" t="s">
        <v>32</v>
      </c>
      <c r="E93" s="5">
        <f ca="1">marzec!H93</f>
        <v>10000</v>
      </c>
      <c r="F93" s="14"/>
      <c r="G93" s="42"/>
      <c r="H93" s="49">
        <f t="shared" ca="1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 ca="1">marzec!H94</f>
        <v>38565</v>
      </c>
      <c r="F94" s="14">
        <f>SUM(F95)</f>
        <v>0</v>
      </c>
      <c r="G94" s="14">
        <f>SUM(G95)</f>
        <v>0</v>
      </c>
      <c r="H94" s="49">
        <f t="shared" ca="1" si="0"/>
        <v>38565</v>
      </c>
    </row>
    <row r="95" spans="1:8">
      <c r="A95" s="20"/>
      <c r="B95" s="21"/>
      <c r="C95" s="21" t="s">
        <v>101</v>
      </c>
      <c r="D95" s="24" t="s">
        <v>105</v>
      </c>
      <c r="E95" s="5">
        <f ca="1">marzec!H95</f>
        <v>38565</v>
      </c>
      <c r="F95" s="14"/>
      <c r="G95" s="43"/>
      <c r="H95" s="49">
        <f t="shared" ca="1" si="0"/>
        <v>38565</v>
      </c>
    </row>
    <row r="96" spans="1:8">
      <c r="A96" s="25" t="s">
        <v>108</v>
      </c>
      <c r="B96" s="27"/>
      <c r="C96" s="27"/>
      <c r="D96" s="29" t="s">
        <v>109</v>
      </c>
      <c r="E96" s="5">
        <f ca="1">marzec!H96</f>
        <v>38600</v>
      </c>
      <c r="F96" s="19">
        <f>F97+F100+F102</f>
        <v>0</v>
      </c>
      <c r="G96" s="30">
        <f>G97+G100+G102</f>
        <v>0</v>
      </c>
      <c r="H96" s="48">
        <f t="shared" ca="1" si="0"/>
        <v>38600</v>
      </c>
    </row>
    <row r="97" spans="1:8">
      <c r="A97" s="20"/>
      <c r="B97" s="21" t="s">
        <v>110</v>
      </c>
      <c r="C97" s="21"/>
      <c r="D97" s="24" t="s">
        <v>111</v>
      </c>
      <c r="E97" s="5">
        <f ca="1">marzec!H97</f>
        <v>1000</v>
      </c>
      <c r="F97" s="14">
        <f>SUM(F98:F99)</f>
        <v>0</v>
      </c>
      <c r="G97" s="14">
        <f>SUM(G98:G99)</f>
        <v>0</v>
      </c>
      <c r="H97" s="49">
        <f t="shared" ref="H97:H129" ca="1" si="1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 ca="1">marzec!H98</f>
        <v>0</v>
      </c>
      <c r="F98" s="14"/>
      <c r="G98" s="42"/>
      <c r="H98" s="49">
        <f t="shared" ca="1" si="1"/>
        <v>0</v>
      </c>
    </row>
    <row r="99" spans="1:8">
      <c r="A99" s="20"/>
      <c r="B99" s="21"/>
      <c r="C99" s="21" t="s">
        <v>31</v>
      </c>
      <c r="D99" s="24" t="s">
        <v>32</v>
      </c>
      <c r="E99" s="5">
        <f ca="1">marzec!H99</f>
        <v>1000</v>
      </c>
      <c r="F99" s="14"/>
      <c r="G99" s="43"/>
      <c r="H99" s="49">
        <f t="shared" ca="1" si="1"/>
        <v>1000</v>
      </c>
    </row>
    <row r="100" spans="1:8">
      <c r="A100" s="20"/>
      <c r="B100" s="21" t="s">
        <v>112</v>
      </c>
      <c r="C100" s="21"/>
      <c r="D100" s="24" t="s">
        <v>113</v>
      </c>
      <c r="E100" s="5">
        <f ca="1">marzec!H100</f>
        <v>37600</v>
      </c>
      <c r="F100" s="14">
        <f>SUM(F101)</f>
        <v>0</v>
      </c>
      <c r="G100" s="42">
        <f>SUM(G101)</f>
        <v>0</v>
      </c>
      <c r="H100" s="49">
        <f t="shared" ca="1" si="1"/>
        <v>37600</v>
      </c>
    </row>
    <row r="101" spans="1:8">
      <c r="A101" s="20"/>
      <c r="B101" s="21"/>
      <c r="C101" s="21" t="s">
        <v>29</v>
      </c>
      <c r="D101" s="24" t="s">
        <v>30</v>
      </c>
      <c r="E101" s="5">
        <f ca="1">marzec!H101</f>
        <v>37600</v>
      </c>
      <c r="F101" s="14"/>
      <c r="G101" s="43"/>
      <c r="H101" s="49">
        <f t="shared" ca="1" si="1"/>
        <v>37600</v>
      </c>
    </row>
    <row r="102" spans="1:8">
      <c r="A102" s="20"/>
      <c r="B102" s="21" t="s">
        <v>114</v>
      </c>
      <c r="C102" s="21"/>
      <c r="D102" s="24" t="s">
        <v>115</v>
      </c>
      <c r="E102" s="5">
        <f ca="1">marzec!H102</f>
        <v>0</v>
      </c>
      <c r="F102" s="14">
        <f>SUM(F103)</f>
        <v>0</v>
      </c>
      <c r="G102" s="42">
        <f>SUM(G103)</f>
        <v>0</v>
      </c>
      <c r="H102" s="49">
        <f t="shared" ca="1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 ca="1">marzec!H103</f>
        <v>0</v>
      </c>
      <c r="F103" s="14"/>
      <c r="G103" s="43"/>
      <c r="H103" s="49">
        <f t="shared" ca="1" si="1"/>
        <v>0</v>
      </c>
    </row>
    <row r="104" spans="1:8">
      <c r="A104" s="25" t="s">
        <v>118</v>
      </c>
      <c r="B104" s="27"/>
      <c r="C104" s="27"/>
      <c r="D104" s="29" t="s">
        <v>119</v>
      </c>
      <c r="E104" s="5">
        <f ca="1">marzec!H104</f>
        <v>2237629</v>
      </c>
      <c r="F104" s="19">
        <f>F105+F108+F110+F113+F117+F119</f>
        <v>0</v>
      </c>
      <c r="G104" s="30">
        <f>G105+G108+G110+G113+G117+G119</f>
        <v>4100</v>
      </c>
      <c r="H104" s="48">
        <f t="shared" ca="1" si="1"/>
        <v>2241729</v>
      </c>
    </row>
    <row r="105" spans="1:8" ht="51">
      <c r="A105" s="20"/>
      <c r="B105" s="21" t="s">
        <v>120</v>
      </c>
      <c r="C105" s="21"/>
      <c r="D105" s="24" t="s">
        <v>121</v>
      </c>
      <c r="E105" s="5">
        <f ca="1">marzec!H105</f>
        <v>1740000</v>
      </c>
      <c r="F105" s="42">
        <f>SUM(F106:F107)</f>
        <v>0</v>
      </c>
      <c r="G105" s="42">
        <f>SUM(G106:G107)</f>
        <v>0</v>
      </c>
      <c r="H105" s="49">
        <f t="shared" ca="1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 ca="1">marzec!H106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 ca="1">marzec!H107</f>
        <v>1740000</v>
      </c>
      <c r="F107" s="14"/>
      <c r="G107" s="43"/>
      <c r="H107" s="49">
        <f t="shared" ca="1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 ca="1">marzec!H108</f>
        <v>7100</v>
      </c>
      <c r="F108" s="14">
        <f>SUM(F109)</f>
        <v>0</v>
      </c>
      <c r="G108" s="14">
        <f>SUM(G109)</f>
        <v>0</v>
      </c>
      <c r="H108" s="49">
        <f t="shared" ca="1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 ca="1">marzec!H109</f>
        <v>7100</v>
      </c>
      <c r="F109" s="14"/>
      <c r="G109" s="43"/>
      <c r="H109" s="49">
        <f t="shared" ca="1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 ca="1">marzec!H110</f>
        <v>134700</v>
      </c>
      <c r="F110" s="14">
        <f>SUM(F111:F112)</f>
        <v>0</v>
      </c>
      <c r="G110" s="42">
        <f>SUM(G111:G112)</f>
        <v>0</v>
      </c>
      <c r="H110" s="49">
        <f t="shared" ca="1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 ca="1">marzec!H111</f>
        <v>85000</v>
      </c>
      <c r="F111" s="14"/>
      <c r="G111" s="43"/>
      <c r="H111" s="49">
        <f t="shared" ca="1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 ca="1">marzec!H112</f>
        <v>49700</v>
      </c>
      <c r="F112" s="14"/>
      <c r="G112" s="43"/>
      <c r="H112" s="49">
        <f t="shared" ca="1" si="1"/>
        <v>49700</v>
      </c>
    </row>
    <row r="113" spans="1:8">
      <c r="A113" s="20"/>
      <c r="B113" s="21" t="s">
        <v>126</v>
      </c>
      <c r="C113" s="21"/>
      <c r="D113" s="24" t="s">
        <v>127</v>
      </c>
      <c r="E113" s="5">
        <f ca="1">marzec!H113</f>
        <v>106500</v>
      </c>
      <c r="F113" s="14">
        <f>SUM(F114:F116)</f>
        <v>0</v>
      </c>
      <c r="G113" s="42">
        <f>SUM(G114:G116)</f>
        <v>4100</v>
      </c>
      <c r="H113" s="49">
        <f t="shared" ca="1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 ca="1">marzec!H114</f>
        <v>104000</v>
      </c>
      <c r="F114" s="14"/>
      <c r="G114" s="42">
        <v>4100</v>
      </c>
      <c r="H114" s="49">
        <f t="shared" ca="1" si="1"/>
        <v>108100</v>
      </c>
    </row>
    <row r="115" spans="1:8">
      <c r="A115" s="20"/>
      <c r="B115" s="21"/>
      <c r="C115" s="21" t="s">
        <v>29</v>
      </c>
      <c r="D115" s="24" t="s">
        <v>30</v>
      </c>
      <c r="E115" s="5">
        <f ca="1">marzec!H115</f>
        <v>1500</v>
      </c>
      <c r="F115" s="14"/>
      <c r="G115" s="43"/>
      <c r="H115" s="49">
        <f t="shared" ca="1" si="1"/>
        <v>1500</v>
      </c>
    </row>
    <row r="116" spans="1:8">
      <c r="A116" s="20"/>
      <c r="B116" s="21"/>
      <c r="C116" s="21" t="s">
        <v>31</v>
      </c>
      <c r="D116" s="24" t="s">
        <v>128</v>
      </c>
      <c r="E116" s="5">
        <f ca="1">marzec!H116</f>
        <v>1000</v>
      </c>
      <c r="F116" s="14"/>
      <c r="G116" s="43"/>
      <c r="H116" s="49">
        <f t="shared" ca="1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 ca="1">marzec!H117</f>
        <v>18750</v>
      </c>
      <c r="F117" s="14">
        <f>SUM(F118)</f>
        <v>0</v>
      </c>
      <c r="G117" s="42">
        <f>SUM(G118)</f>
        <v>0</v>
      </c>
      <c r="H117" s="49">
        <f t="shared" ca="1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 ca="1">marzec!H118</f>
        <v>18750</v>
      </c>
      <c r="F118" s="14"/>
      <c r="G118" s="43"/>
      <c r="H118" s="49">
        <f t="shared" ca="1" si="1"/>
        <v>18750</v>
      </c>
    </row>
    <row r="119" spans="1:8">
      <c r="A119" s="20"/>
      <c r="B119" s="21" t="s">
        <v>131</v>
      </c>
      <c r="C119" s="21"/>
      <c r="D119" s="24" t="s">
        <v>132</v>
      </c>
      <c r="E119" s="5">
        <f ca="1">marzec!H119</f>
        <v>230579</v>
      </c>
      <c r="F119" s="14">
        <f>SUM(F120)</f>
        <v>0</v>
      </c>
      <c r="G119" s="42">
        <f>SUM(G120:G121)</f>
        <v>0</v>
      </c>
      <c r="H119" s="49">
        <f t="shared" ca="1" si="1"/>
        <v>230579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 ca="1">marzec!H120</f>
        <v>60000</v>
      </c>
      <c r="F120" s="14"/>
      <c r="G120" s="42"/>
      <c r="H120" s="49">
        <f t="shared" ca="1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 ca="1">marzec!H121</f>
        <v>170579</v>
      </c>
      <c r="F121" s="15"/>
      <c r="G121" s="42"/>
      <c r="H121" s="49">
        <f t="shared" ca="1" si="1"/>
        <v>170579</v>
      </c>
    </row>
    <row r="122" spans="1:8">
      <c r="A122" s="53" t="s">
        <v>148</v>
      </c>
      <c r="B122" s="54"/>
      <c r="C122" s="54"/>
      <c r="D122" s="55" t="s">
        <v>151</v>
      </c>
      <c r="E122" s="5">
        <f ca="1">marzec!H122</f>
        <v>65304</v>
      </c>
      <c r="F122" s="50">
        <f>SUM(F123)</f>
        <v>0</v>
      </c>
      <c r="G122" s="50">
        <f>SUM(G123)</f>
        <v>0</v>
      </c>
      <c r="H122" s="49">
        <f t="shared" ca="1" si="1"/>
        <v>65304</v>
      </c>
    </row>
    <row r="123" spans="1:8">
      <c r="A123" s="20"/>
      <c r="B123" s="21" t="s">
        <v>149</v>
      </c>
      <c r="C123" s="21"/>
      <c r="D123" s="24" t="s">
        <v>150</v>
      </c>
      <c r="E123" s="5">
        <f ca="1">marzec!H123</f>
        <v>65304</v>
      </c>
      <c r="F123" s="50">
        <f>SUM(F124)</f>
        <v>0</v>
      </c>
      <c r="G123" s="50">
        <f>SUM(G124)</f>
        <v>0</v>
      </c>
      <c r="H123" s="49">
        <f t="shared" ca="1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 ca="1">marzec!H124</f>
        <v>65304</v>
      </c>
      <c r="F124" s="15"/>
      <c r="G124" s="43"/>
      <c r="H124" s="49">
        <f t="shared" ca="1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 ca="1">marzec!H125</f>
        <v>0</v>
      </c>
      <c r="F125" s="5">
        <f>F126</f>
        <v>0</v>
      </c>
      <c r="G125" s="5">
        <f>G126</f>
        <v>0</v>
      </c>
      <c r="H125" s="48">
        <f t="shared" ca="1" si="1"/>
        <v>0</v>
      </c>
    </row>
    <row r="126" spans="1:8">
      <c r="A126" s="20"/>
      <c r="B126" s="21" t="s">
        <v>145</v>
      </c>
      <c r="C126" s="21"/>
      <c r="D126" s="24" t="s">
        <v>10</v>
      </c>
      <c r="E126" s="5">
        <f ca="1">marzec!H126</f>
        <v>0</v>
      </c>
      <c r="F126" s="50">
        <f>SUM(F127)</f>
        <v>0</v>
      </c>
      <c r="G126" s="50">
        <f>SUM(G127)</f>
        <v>0</v>
      </c>
      <c r="H126" s="48">
        <f t="shared" ca="1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 ca="1">marzec!H127</f>
        <v>0</v>
      </c>
      <c r="F127" s="15"/>
      <c r="G127" s="43"/>
      <c r="H127" s="48">
        <f t="shared" ca="1" si="1"/>
        <v>0</v>
      </c>
    </row>
    <row r="128" spans="1:8">
      <c r="A128" s="20"/>
      <c r="B128" s="21"/>
      <c r="C128" s="22"/>
      <c r="D128" s="23"/>
      <c r="E128" s="5"/>
      <c r="F128" s="15"/>
      <c r="G128" s="43"/>
      <c r="H128" s="49"/>
    </row>
    <row r="129" spans="1:8">
      <c r="A129" s="63" t="s">
        <v>133</v>
      </c>
      <c r="B129" s="64"/>
      <c r="C129" s="64"/>
      <c r="D129" s="65"/>
      <c r="E129" s="5">
        <f ca="1">marzec!H129</f>
        <v>13651351</v>
      </c>
      <c r="F129" s="30">
        <f>F13+F20+F27+F40+F48+F53+F59+F87+F96+F104+F37</f>
        <v>0</v>
      </c>
      <c r="G129" s="30">
        <f>G13+G20+G27+G40+G48+G53+G59+G87+G96+G104+G37+G122</f>
        <v>10469</v>
      </c>
      <c r="H129" s="48">
        <f t="shared" ca="1" si="1"/>
        <v>13661820</v>
      </c>
    </row>
    <row r="130" spans="1:8">
      <c r="E130" s="5"/>
    </row>
  </sheetData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30"/>
  <sheetViews>
    <sheetView topLeftCell="A2" workbookViewId="0"/>
  </sheetViews>
  <sheetFormatPr defaultRowHeight="12.75"/>
  <cols>
    <col min="1" max="1" width="5.42578125" customWidth="1"/>
    <col min="2" max="2" width="7.140625" customWidth="1"/>
    <col min="3" max="3" width="5.42578125" customWidth="1"/>
    <col min="4" max="4" width="35.42578125" customWidth="1"/>
    <col min="5" max="5" width="10.7109375" customWidth="1"/>
    <col min="6" max="6" width="8.28515625" customWidth="1"/>
    <col min="7" max="7" width="7.85546875" customWidth="1"/>
    <col min="8" max="8" width="11.140625" customWidth="1"/>
  </cols>
  <sheetData>
    <row r="4" spans="1:8">
      <c r="E4" s="51" t="s">
        <v>136</v>
      </c>
    </row>
    <row r="5" spans="1:8">
      <c r="E5" s="62" t="s">
        <v>183</v>
      </c>
    </row>
    <row r="6" spans="1:8">
      <c r="E6" s="62" t="s">
        <v>180</v>
      </c>
    </row>
    <row r="7" spans="1:8">
      <c r="A7" s="52" t="s">
        <v>137</v>
      </c>
      <c r="E7" s="62" t="s">
        <v>184</v>
      </c>
    </row>
    <row r="9" spans="1:8">
      <c r="A9" s="33"/>
      <c r="B9" s="33"/>
      <c r="C9" s="33"/>
      <c r="D9" s="33"/>
      <c r="E9" s="35"/>
      <c r="F9" s="35"/>
      <c r="G9" s="35"/>
    </row>
    <row r="10" spans="1:8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>
      <c r="A13" s="2" t="s">
        <v>4</v>
      </c>
      <c r="B13" s="3"/>
      <c r="C13" s="3"/>
      <c r="D13" s="4" t="s">
        <v>5</v>
      </c>
      <c r="E13" s="5">
        <f ca="1">kwiecień!H13</f>
        <v>14676</v>
      </c>
      <c r="F13" s="5">
        <f>F14+F17</f>
        <v>0</v>
      </c>
      <c r="G13" s="41">
        <f>G14+G17</f>
        <v>0</v>
      </c>
      <c r="H13" s="48">
        <f ca="1"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 ca="1">kwiecień!H14</f>
        <v>10000</v>
      </c>
      <c r="F14" s="46">
        <f>SUM(F15)</f>
        <v>0</v>
      </c>
      <c r="G14" s="47">
        <f>SUM(G15)</f>
        <v>0</v>
      </c>
      <c r="H14" s="49">
        <f ca="1"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 ca="1">kwiecień!H15</f>
        <v>10000</v>
      </c>
      <c r="F15" s="14"/>
      <c r="G15" s="15"/>
      <c r="H15" s="49">
        <f t="shared" ref="H15:H96" ca="1" si="0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 ca="1">kwiecień!H16</f>
        <v>0</v>
      </c>
      <c r="F16" s="14"/>
      <c r="G16" s="15"/>
      <c r="H16" s="49">
        <f t="shared" ca="1" si="0"/>
        <v>0</v>
      </c>
    </row>
    <row r="17" spans="1:8">
      <c r="A17" s="6"/>
      <c r="B17" s="7" t="s">
        <v>9</v>
      </c>
      <c r="C17" s="8"/>
      <c r="D17" s="8" t="s">
        <v>10</v>
      </c>
      <c r="E17" s="5">
        <f ca="1">kwiecień!H17</f>
        <v>4676</v>
      </c>
      <c r="F17" s="14">
        <f>SUM(F18:F19)</f>
        <v>0</v>
      </c>
      <c r="G17" s="14">
        <f>SUM(G18:G19)</f>
        <v>0</v>
      </c>
      <c r="H17" s="49">
        <f t="shared" ca="1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 ca="1">kwiecień!H18</f>
        <v>0</v>
      </c>
      <c r="F18" s="14"/>
      <c r="G18" s="42"/>
      <c r="H18" s="49">
        <f ca="1"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 ca="1">kwiecień!H19</f>
        <v>4676</v>
      </c>
      <c r="F19" s="14"/>
      <c r="G19" s="43"/>
      <c r="H19" s="49">
        <f ca="1">E19-F19+G19</f>
        <v>4676</v>
      </c>
    </row>
    <row r="20" spans="1:8">
      <c r="A20" s="16" t="s">
        <v>13</v>
      </c>
      <c r="B20" s="17"/>
      <c r="C20" s="18"/>
      <c r="D20" s="18" t="s">
        <v>14</v>
      </c>
      <c r="E20" s="5">
        <f ca="1">kwiecień!H20</f>
        <v>440192</v>
      </c>
      <c r="F20" s="5">
        <f>F21+F24</f>
        <v>0</v>
      </c>
      <c r="G20" s="5">
        <f>G21+G24</f>
        <v>0</v>
      </c>
      <c r="H20" s="49">
        <f t="shared" ca="1" si="0"/>
        <v>440192</v>
      </c>
    </row>
    <row r="21" spans="1:8">
      <c r="A21" s="20"/>
      <c r="B21" s="21" t="s">
        <v>15</v>
      </c>
      <c r="C21" s="22"/>
      <c r="D21" s="23" t="s">
        <v>16</v>
      </c>
      <c r="E21" s="5">
        <f ca="1">kwiecień!H21</f>
        <v>15192</v>
      </c>
      <c r="F21" s="14">
        <f>SUM(F22:F23)</f>
        <v>0</v>
      </c>
      <c r="G21" s="42">
        <f>SUM(G22:G23)</f>
        <v>0</v>
      </c>
      <c r="H21" s="49">
        <f t="shared" ca="1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 ca="1">kwiecień!H22</f>
        <v>15192</v>
      </c>
      <c r="F22" s="14"/>
      <c r="G22" s="43"/>
      <c r="H22" s="49">
        <f t="shared" ca="1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 ca="1">kwiecień!H23</f>
        <v>0</v>
      </c>
      <c r="F23" s="14"/>
      <c r="G23" s="43"/>
      <c r="H23" s="49">
        <f t="shared" ca="1" si="0"/>
        <v>0</v>
      </c>
    </row>
    <row r="24" spans="1:8">
      <c r="A24" s="20"/>
      <c r="B24" s="21" t="s">
        <v>140</v>
      </c>
      <c r="C24" s="22"/>
      <c r="D24" s="9" t="s">
        <v>141</v>
      </c>
      <c r="E24" s="5">
        <f ca="1">kwiecień!H24</f>
        <v>425000</v>
      </c>
      <c r="F24" s="14">
        <f>SUM(F25:F26)</f>
        <v>0</v>
      </c>
      <c r="G24" s="14">
        <f>SUM(G25)</f>
        <v>0</v>
      </c>
      <c r="H24" s="49">
        <f t="shared" ca="1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 ca="1">kwiecień!H25</f>
        <v>0</v>
      </c>
      <c r="F25" s="14"/>
      <c r="G25" s="42"/>
      <c r="H25" s="49">
        <f t="shared" ca="1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 ca="1">kwiecień!H26</f>
        <v>425000</v>
      </c>
      <c r="F26" s="14">
        <v>0</v>
      </c>
      <c r="G26" s="42"/>
      <c r="H26" s="49">
        <f t="shared" ca="1" si="0"/>
        <v>425000</v>
      </c>
    </row>
    <row r="27" spans="1:8">
      <c r="A27" s="25" t="s">
        <v>19</v>
      </c>
      <c r="B27" s="21"/>
      <c r="C27" s="22"/>
      <c r="D27" s="26" t="s">
        <v>20</v>
      </c>
      <c r="E27" s="5">
        <f ca="1">kwiecień!H27</f>
        <v>288430</v>
      </c>
      <c r="F27" s="19">
        <f>F28</f>
        <v>0</v>
      </c>
      <c r="G27" s="30">
        <f>G28</f>
        <v>0</v>
      </c>
      <c r="H27" s="48">
        <f t="shared" ca="1" si="0"/>
        <v>288430</v>
      </c>
    </row>
    <row r="28" spans="1:8">
      <c r="A28" s="20"/>
      <c r="B28" s="21" t="s">
        <v>21</v>
      </c>
      <c r="C28" s="22"/>
      <c r="D28" s="23" t="s">
        <v>22</v>
      </c>
      <c r="E28" s="5">
        <f ca="1">kwiecień!H28</f>
        <v>288430</v>
      </c>
      <c r="F28" s="14">
        <f>SUM(F29:F36)</f>
        <v>0</v>
      </c>
      <c r="G28" s="42">
        <f>SUM(G29:G36)</f>
        <v>0</v>
      </c>
      <c r="H28" s="49">
        <f t="shared" ca="1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 ca="1">kwiecień!H29</f>
        <v>8117</v>
      </c>
      <c r="F29" s="14"/>
      <c r="G29" s="42"/>
      <c r="H29" s="49">
        <f t="shared" ca="1" si="0"/>
        <v>8117</v>
      </c>
    </row>
    <row r="30" spans="1:8">
      <c r="A30" s="20"/>
      <c r="B30" s="21"/>
      <c r="C30" s="21" t="s">
        <v>25</v>
      </c>
      <c r="D30" s="23" t="s">
        <v>26</v>
      </c>
      <c r="E30" s="5">
        <f ca="1">kwiecień!H30</f>
        <v>0</v>
      </c>
      <c r="F30" s="14"/>
      <c r="G30" s="42"/>
      <c r="H30" s="49">
        <f t="shared" ca="1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 ca="1">kwiecień!H31</f>
        <v>73800</v>
      </c>
      <c r="F31" s="14"/>
      <c r="G31" s="42"/>
      <c r="H31" s="49">
        <f t="shared" ca="1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 ca="1">kwiecień!H32</f>
        <v>0</v>
      </c>
      <c r="F32" s="14"/>
      <c r="G32" s="42"/>
      <c r="H32" s="49">
        <f t="shared" ca="1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 ca="1">kwiecień!H33</f>
        <v>200000</v>
      </c>
      <c r="F33" s="14"/>
      <c r="G33" s="42"/>
      <c r="H33" s="49">
        <f t="shared" ca="1" si="0"/>
        <v>200000</v>
      </c>
    </row>
    <row r="34" spans="1:8">
      <c r="A34" s="20"/>
      <c r="B34" s="21"/>
      <c r="C34" s="21" t="s">
        <v>29</v>
      </c>
      <c r="D34" s="23" t="s">
        <v>30</v>
      </c>
      <c r="E34" s="5">
        <f ca="1">kwiecień!H34</f>
        <v>6013</v>
      </c>
      <c r="F34" s="14"/>
      <c r="G34" s="42"/>
      <c r="H34" s="49">
        <f t="shared" ca="1" si="0"/>
        <v>6013</v>
      </c>
    </row>
    <row r="35" spans="1:8">
      <c r="A35" s="20"/>
      <c r="B35" s="21"/>
      <c r="C35" s="56" t="s">
        <v>43</v>
      </c>
      <c r="D35" s="57" t="s">
        <v>44</v>
      </c>
      <c r="E35" s="5">
        <f ca="1">kwiecień!H35</f>
        <v>0</v>
      </c>
      <c r="F35" s="14"/>
      <c r="G35" s="42"/>
      <c r="H35" s="49">
        <f t="shared" ca="1" si="0"/>
        <v>0</v>
      </c>
    </row>
    <row r="36" spans="1:8">
      <c r="A36" s="20"/>
      <c r="B36" s="21"/>
      <c r="C36" s="21" t="s">
        <v>31</v>
      </c>
      <c r="D36" s="23" t="s">
        <v>32</v>
      </c>
      <c r="E36" s="5">
        <f ca="1">kwiecień!H36</f>
        <v>500</v>
      </c>
      <c r="F36" s="14"/>
      <c r="G36" s="42"/>
      <c r="H36" s="49">
        <f t="shared" ca="1" si="0"/>
        <v>500</v>
      </c>
    </row>
    <row r="37" spans="1:8">
      <c r="A37" s="53" t="s">
        <v>154</v>
      </c>
      <c r="B37" s="54"/>
      <c r="C37" s="54"/>
      <c r="D37" s="58" t="s">
        <v>157</v>
      </c>
      <c r="E37" s="5">
        <f ca="1">kwiecień!H37</f>
        <v>0</v>
      </c>
      <c r="F37" s="5">
        <f>F38</f>
        <v>0</v>
      </c>
      <c r="G37" s="5">
        <f>G38</f>
        <v>0</v>
      </c>
      <c r="H37" s="49">
        <f t="shared" ca="1" si="0"/>
        <v>0</v>
      </c>
    </row>
    <row r="38" spans="1:8">
      <c r="A38" s="20"/>
      <c r="B38" s="56" t="s">
        <v>155</v>
      </c>
      <c r="C38" s="21"/>
      <c r="D38" s="57" t="s">
        <v>158</v>
      </c>
      <c r="E38" s="5">
        <f ca="1">kwiecień!H38</f>
        <v>0</v>
      </c>
      <c r="F38" s="5">
        <f>SUM(F39)</f>
        <v>0</v>
      </c>
      <c r="G38" s="5">
        <f>SUM(G39)</f>
        <v>0</v>
      </c>
      <c r="H38" s="49">
        <f t="shared" ca="1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 ca="1">kwiecień!H39</f>
        <v>0</v>
      </c>
      <c r="F39" s="14"/>
      <c r="G39" s="42"/>
      <c r="H39" s="49">
        <f t="shared" ca="1" si="0"/>
        <v>0</v>
      </c>
    </row>
    <row r="40" spans="1:8">
      <c r="A40" s="25" t="s">
        <v>33</v>
      </c>
      <c r="B40" s="27"/>
      <c r="C40" s="27"/>
      <c r="D40" s="28" t="s">
        <v>34</v>
      </c>
      <c r="E40" s="5">
        <f ca="1">kwiecień!H40</f>
        <v>79787</v>
      </c>
      <c r="F40" s="19">
        <f>F41+F44</f>
        <v>0</v>
      </c>
      <c r="G40" s="30">
        <f>G41+G44</f>
        <v>0</v>
      </c>
      <c r="H40" s="48">
        <f t="shared" ca="1" si="0"/>
        <v>79787</v>
      </c>
    </row>
    <row r="41" spans="1:8">
      <c r="A41" s="20"/>
      <c r="B41" s="21" t="s">
        <v>35</v>
      </c>
      <c r="C41" s="21"/>
      <c r="D41" s="23" t="s">
        <v>36</v>
      </c>
      <c r="E41" s="5">
        <f ca="1">kwiecień!H41</f>
        <v>73287</v>
      </c>
      <c r="F41" s="14">
        <f>SUM(F42:F43)</f>
        <v>0</v>
      </c>
      <c r="G41" s="42">
        <f>SUM(G42:G43)</f>
        <v>0</v>
      </c>
      <c r="H41" s="49">
        <f t="shared" ca="1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 ca="1">kwiecień!H42</f>
        <v>71287</v>
      </c>
      <c r="F42" s="14"/>
      <c r="G42" s="43"/>
      <c r="H42" s="49">
        <f t="shared" ca="1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 ca="1">kwiecień!H43</f>
        <v>2000</v>
      </c>
      <c r="F43" s="14"/>
      <c r="G43" s="43"/>
      <c r="H43" s="49">
        <f t="shared" ca="1" si="0"/>
        <v>2000</v>
      </c>
    </row>
    <row r="44" spans="1:8">
      <c r="A44" s="20"/>
      <c r="B44" s="21" t="s">
        <v>41</v>
      </c>
      <c r="C44" s="21"/>
      <c r="D44" s="23" t="s">
        <v>42</v>
      </c>
      <c r="E44" s="5">
        <f ca="1">kwiecień!H44</f>
        <v>6500</v>
      </c>
      <c r="F44" s="14">
        <f>SUM(F45:F47)</f>
        <v>0</v>
      </c>
      <c r="G44" s="42">
        <f>SUM(G45:G47)</f>
        <v>0</v>
      </c>
      <c r="H44" s="49">
        <f t="shared" ca="1" si="0"/>
        <v>6500</v>
      </c>
    </row>
    <row r="45" spans="1:8">
      <c r="A45" s="20"/>
      <c r="B45" s="21"/>
      <c r="C45" s="21" t="s">
        <v>25</v>
      </c>
      <c r="D45" s="23" t="s">
        <v>26</v>
      </c>
      <c r="E45" s="5">
        <f ca="1">kwiecień!H45</f>
        <v>3500</v>
      </c>
      <c r="F45" s="14"/>
      <c r="G45" s="43"/>
      <c r="H45" s="49">
        <f t="shared" ca="1" si="0"/>
        <v>3500</v>
      </c>
    </row>
    <row r="46" spans="1:8">
      <c r="A46" s="20"/>
      <c r="B46" s="21"/>
      <c r="C46" s="21" t="s">
        <v>29</v>
      </c>
      <c r="D46" s="23" t="s">
        <v>30</v>
      </c>
      <c r="E46" s="5">
        <f ca="1">kwiecień!H46</f>
        <v>2000</v>
      </c>
      <c r="F46" s="14"/>
      <c r="G46" s="43"/>
      <c r="H46" s="49">
        <f t="shared" ca="1" si="0"/>
        <v>2000</v>
      </c>
    </row>
    <row r="47" spans="1:8">
      <c r="A47" s="20"/>
      <c r="B47" s="21"/>
      <c r="C47" s="21" t="s">
        <v>43</v>
      </c>
      <c r="D47" s="23" t="s">
        <v>44</v>
      </c>
      <c r="E47" s="5">
        <f ca="1">kwiecień!H47</f>
        <v>1000</v>
      </c>
      <c r="F47" s="14"/>
      <c r="G47" s="43"/>
      <c r="H47" s="49">
        <f t="shared" ca="1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 ca="1">kwiecień!H48</f>
        <v>7395</v>
      </c>
      <c r="F48" s="19">
        <f>F49+F51</f>
        <v>0</v>
      </c>
      <c r="G48" s="19">
        <f>G49+G51</f>
        <v>0</v>
      </c>
      <c r="H48" s="19">
        <f ca="1"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 ca="1">kwiecień!H49</f>
        <v>1026</v>
      </c>
      <c r="F49" s="14">
        <f>SUM(F50)</f>
        <v>0</v>
      </c>
      <c r="G49" s="42">
        <f>SUM(G50)</f>
        <v>0</v>
      </c>
      <c r="H49" s="49">
        <f t="shared" ca="1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 ca="1">kwiecień!H50</f>
        <v>1026</v>
      </c>
      <c r="F50" s="14"/>
      <c r="G50" s="43"/>
      <c r="H50" s="49">
        <f t="shared" ca="1" si="0"/>
        <v>1026</v>
      </c>
    </row>
    <row r="51" spans="1:8">
      <c r="A51" s="20"/>
      <c r="B51" s="21" t="s">
        <v>178</v>
      </c>
      <c r="C51" s="21"/>
      <c r="D51" s="24" t="s">
        <v>179</v>
      </c>
      <c r="E51" s="5">
        <f ca="1">kwiecień!H51</f>
        <v>6369</v>
      </c>
      <c r="F51" s="43">
        <f>F52</f>
        <v>0</v>
      </c>
      <c r="G51" s="43">
        <f>G52</f>
        <v>0</v>
      </c>
      <c r="H51" s="49">
        <f t="shared" ca="1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 ca="1">kwiecień!H52</f>
        <v>6369</v>
      </c>
      <c r="F52" s="14"/>
      <c r="G52" s="43"/>
      <c r="H52" s="49">
        <f t="shared" ca="1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 ca="1">kwiecień!H53</f>
        <v>400</v>
      </c>
      <c r="F53" s="19">
        <f>F55+F57</f>
        <v>0</v>
      </c>
      <c r="G53" s="19">
        <f>G54+G55</f>
        <v>0</v>
      </c>
      <c r="H53" s="48">
        <f t="shared" ca="1" si="0"/>
        <v>400</v>
      </c>
    </row>
    <row r="54" spans="1:8">
      <c r="A54" s="25"/>
      <c r="B54" s="27" t="s">
        <v>160</v>
      </c>
      <c r="C54" s="27"/>
      <c r="D54" s="29" t="s">
        <v>162</v>
      </c>
      <c r="E54" s="5">
        <f ca="1">kwiecień!H54</f>
        <v>0</v>
      </c>
      <c r="F54" s="19">
        <f>F55</f>
        <v>0</v>
      </c>
      <c r="G54" s="19">
        <f>G55+G56</f>
        <v>0</v>
      </c>
      <c r="H54" s="48">
        <f t="shared" ca="1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 ca="1">kwiecień!H55</f>
        <v>0</v>
      </c>
      <c r="F55" s="19"/>
      <c r="G55" s="19"/>
      <c r="H55" s="48">
        <f t="shared" ca="1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 ca="1">kwiecień!H56</f>
        <v>0</v>
      </c>
      <c r="F56" s="19"/>
      <c r="G56" s="30"/>
      <c r="H56" s="48">
        <f t="shared" ca="1" si="0"/>
        <v>0</v>
      </c>
    </row>
    <row r="57" spans="1:8">
      <c r="A57" s="20"/>
      <c r="B57" s="21" t="s">
        <v>51</v>
      </c>
      <c r="C57" s="21"/>
      <c r="D57" s="24" t="s">
        <v>52</v>
      </c>
      <c r="E57" s="5">
        <f ca="1">kwiecień!H57</f>
        <v>400</v>
      </c>
      <c r="F57" s="14">
        <f>SUM(F58)</f>
        <v>0</v>
      </c>
      <c r="G57" s="42">
        <f>SUM(G58)</f>
        <v>0</v>
      </c>
      <c r="H57" s="49">
        <f t="shared" ca="1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 ca="1">kwiecień!H58</f>
        <v>400</v>
      </c>
      <c r="F58" s="15"/>
      <c r="G58" s="43"/>
      <c r="H58" s="49">
        <f t="shared" ca="1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 ca="1">kwiecień!H59</f>
        <v>2799568</v>
      </c>
      <c r="F59" s="19">
        <f>F60+F62+F68+F77+F84</f>
        <v>0</v>
      </c>
      <c r="G59" s="30">
        <f>G60+G62+G68+G77+G84</f>
        <v>0</v>
      </c>
      <c r="H59" s="48">
        <f t="shared" ca="1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 ca="1">kwiecień!H60</f>
        <v>1500</v>
      </c>
      <c r="F60" s="14">
        <f>SUM(F61)</f>
        <v>0</v>
      </c>
      <c r="G60" s="42">
        <f>SUM(G61)</f>
        <v>0</v>
      </c>
      <c r="H60" s="49">
        <f t="shared" ca="1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 ca="1">kwiecień!H61</f>
        <v>1500</v>
      </c>
      <c r="F61" s="15"/>
      <c r="G61" s="43"/>
      <c r="H61" s="49">
        <f t="shared" ca="1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 ca="1">kwiecień!H62</f>
        <v>506482</v>
      </c>
      <c r="F62" s="14">
        <f>SUM(F63:F67)</f>
        <v>0</v>
      </c>
      <c r="G62" s="42">
        <f>SUM(G63:G67)</f>
        <v>0</v>
      </c>
      <c r="H62" s="49">
        <f t="shared" ca="1" si="0"/>
        <v>506482</v>
      </c>
    </row>
    <row r="63" spans="1:8">
      <c r="A63" s="20"/>
      <c r="B63" s="21"/>
      <c r="C63" s="21" t="s">
        <v>61</v>
      </c>
      <c r="D63" s="24" t="s">
        <v>62</v>
      </c>
      <c r="E63" s="5">
        <f ca="1">kwiecień!H63</f>
        <v>492000</v>
      </c>
      <c r="F63" s="14"/>
      <c r="G63" s="43"/>
      <c r="H63" s="49">
        <f t="shared" ca="1" si="0"/>
        <v>492000</v>
      </c>
    </row>
    <row r="64" spans="1:8">
      <c r="A64" s="20"/>
      <c r="B64" s="21"/>
      <c r="C64" s="21" t="s">
        <v>63</v>
      </c>
      <c r="D64" s="24" t="s">
        <v>64</v>
      </c>
      <c r="E64" s="5">
        <f ca="1">kwiecień!H64</f>
        <v>770</v>
      </c>
      <c r="F64" s="14"/>
      <c r="G64" s="43"/>
      <c r="H64" s="49">
        <f t="shared" ca="1" si="0"/>
        <v>770</v>
      </c>
    </row>
    <row r="65" spans="1:8">
      <c r="A65" s="20"/>
      <c r="B65" s="21"/>
      <c r="C65" s="21" t="s">
        <v>65</v>
      </c>
      <c r="D65" s="24" t="s">
        <v>66</v>
      </c>
      <c r="E65" s="5">
        <f ca="1">kwiecień!H65</f>
        <v>10365</v>
      </c>
      <c r="F65" s="14"/>
      <c r="G65" s="43"/>
      <c r="H65" s="49">
        <f t="shared" ca="1" si="0"/>
        <v>10365</v>
      </c>
    </row>
    <row r="66" spans="1:8">
      <c r="A66" s="20"/>
      <c r="B66" s="21"/>
      <c r="C66" s="21" t="s">
        <v>71</v>
      </c>
      <c r="D66" s="24" t="s">
        <v>72</v>
      </c>
      <c r="E66" s="5">
        <f ca="1">kwiecień!H66</f>
        <v>2347</v>
      </c>
      <c r="F66" s="14"/>
      <c r="G66" s="43"/>
      <c r="H66" s="49">
        <f t="shared" ca="1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 ca="1">kwiecień!H67</f>
        <v>1000</v>
      </c>
      <c r="F67" s="14"/>
      <c r="G67" s="43"/>
      <c r="H67" s="49">
        <f t="shared" ca="1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 ca="1">kwiecień!H68</f>
        <v>1036900</v>
      </c>
      <c r="F68" s="14">
        <f>SUM(F69:F76)</f>
        <v>0</v>
      </c>
      <c r="G68" s="42">
        <f>SUM(G69:G76)</f>
        <v>0</v>
      </c>
      <c r="H68" s="49">
        <f t="shared" ca="1" si="0"/>
        <v>1036900</v>
      </c>
    </row>
    <row r="69" spans="1:8">
      <c r="A69" s="20"/>
      <c r="B69" s="21"/>
      <c r="C69" s="21" t="s">
        <v>61</v>
      </c>
      <c r="D69" s="24" t="s">
        <v>62</v>
      </c>
      <c r="E69" s="5">
        <f ca="1">kwiecień!H69</f>
        <v>204500</v>
      </c>
      <c r="F69" s="14"/>
      <c r="G69" s="42"/>
      <c r="H69" s="49">
        <f t="shared" ca="1" si="0"/>
        <v>204500</v>
      </c>
    </row>
    <row r="70" spans="1:8">
      <c r="A70" s="20"/>
      <c r="B70" s="21"/>
      <c r="C70" s="21" t="s">
        <v>63</v>
      </c>
      <c r="D70" s="24" t="s">
        <v>64</v>
      </c>
      <c r="E70" s="5">
        <f ca="1">kwiecień!H70</f>
        <v>604000</v>
      </c>
      <c r="F70" s="14"/>
      <c r="G70" s="42"/>
      <c r="H70" s="49">
        <f t="shared" ca="1" si="0"/>
        <v>604000</v>
      </c>
    </row>
    <row r="71" spans="1:8">
      <c r="A71" s="20"/>
      <c r="B71" s="21"/>
      <c r="C71" s="21" t="s">
        <v>65</v>
      </c>
      <c r="D71" s="24" t="s">
        <v>66</v>
      </c>
      <c r="E71" s="5">
        <f ca="1">kwiecień!H71</f>
        <v>74000</v>
      </c>
      <c r="F71" s="14"/>
      <c r="G71" s="42"/>
      <c r="H71" s="49">
        <f t="shared" ca="1" si="0"/>
        <v>74000</v>
      </c>
    </row>
    <row r="72" spans="1:8">
      <c r="A72" s="20"/>
      <c r="B72" s="21"/>
      <c r="C72" s="21" t="s">
        <v>71</v>
      </c>
      <c r="D72" s="24" t="s">
        <v>72</v>
      </c>
      <c r="E72" s="5">
        <f ca="1">kwiecień!H72</f>
        <v>74400</v>
      </c>
      <c r="F72" s="14"/>
      <c r="G72" s="42"/>
      <c r="H72" s="49">
        <f t="shared" ca="1" si="0"/>
        <v>74400</v>
      </c>
    </row>
    <row r="73" spans="1:8">
      <c r="A73" s="20"/>
      <c r="B73" s="21"/>
      <c r="C73" s="21" t="s">
        <v>73</v>
      </c>
      <c r="D73" s="24" t="s">
        <v>74</v>
      </c>
      <c r="E73" s="5">
        <f ca="1">kwiecień!H73</f>
        <v>10000</v>
      </c>
      <c r="F73" s="14"/>
      <c r="G73" s="42"/>
      <c r="H73" s="49">
        <f t="shared" ca="1" si="0"/>
        <v>10000</v>
      </c>
    </row>
    <row r="74" spans="1:8">
      <c r="A74" s="20"/>
      <c r="B74" s="21"/>
      <c r="C74" s="21" t="s">
        <v>75</v>
      </c>
      <c r="D74" s="24" t="s">
        <v>76</v>
      </c>
      <c r="E74" s="5">
        <f ca="1">kwiecień!H74</f>
        <v>6500</v>
      </c>
      <c r="F74" s="14"/>
      <c r="G74" s="42"/>
      <c r="H74" s="49">
        <f t="shared" ca="1" si="0"/>
        <v>6500</v>
      </c>
    </row>
    <row r="75" spans="1:8">
      <c r="A75" s="20"/>
      <c r="B75" s="21"/>
      <c r="C75" s="21" t="s">
        <v>77</v>
      </c>
      <c r="D75" s="24" t="s">
        <v>78</v>
      </c>
      <c r="E75" s="5">
        <f ca="1">kwiecień!H75</f>
        <v>53500</v>
      </c>
      <c r="F75" s="14"/>
      <c r="G75" s="42"/>
      <c r="H75" s="49">
        <f t="shared" ca="1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 ca="1">kwiecień!H76</f>
        <v>10000</v>
      </c>
      <c r="F76" s="14"/>
      <c r="G76" s="42"/>
      <c r="H76" s="49">
        <f t="shared" ca="1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 ca="1">kwiecień!H77</f>
        <v>65000</v>
      </c>
      <c r="F77" s="14">
        <f>SUM(F78:F83)</f>
        <v>0</v>
      </c>
      <c r="G77" s="42">
        <f>SUM(G78:G83)</f>
        <v>0</v>
      </c>
      <c r="H77" s="49">
        <f t="shared" ca="1" si="0"/>
        <v>65000</v>
      </c>
    </row>
    <row r="78" spans="1:8">
      <c r="A78" s="20"/>
      <c r="B78" s="21"/>
      <c r="C78" s="21" t="s">
        <v>81</v>
      </c>
      <c r="D78" s="24" t="s">
        <v>82</v>
      </c>
      <c r="E78" s="5">
        <f ca="1">kwiecień!H78</f>
        <v>500</v>
      </c>
      <c r="F78" s="14"/>
      <c r="G78" s="42"/>
      <c r="H78" s="49">
        <f t="shared" ca="1" si="0"/>
        <v>500</v>
      </c>
    </row>
    <row r="79" spans="1:8">
      <c r="A79" s="20"/>
      <c r="B79" s="21"/>
      <c r="C79" s="21" t="s">
        <v>83</v>
      </c>
      <c r="D79" s="24" t="s">
        <v>84</v>
      </c>
      <c r="E79" s="5">
        <f ca="1">kwiecień!H79</f>
        <v>27000</v>
      </c>
      <c r="F79" s="14"/>
      <c r="G79" s="42"/>
      <c r="H79" s="49">
        <f t="shared" ca="1" si="0"/>
        <v>27000</v>
      </c>
    </row>
    <row r="80" spans="1:8">
      <c r="A80" s="20"/>
      <c r="B80" s="21"/>
      <c r="C80" s="21" t="s">
        <v>85</v>
      </c>
      <c r="D80" s="24" t="s">
        <v>86</v>
      </c>
      <c r="E80" s="5">
        <f ca="1">kwiecień!H80</f>
        <v>4000</v>
      </c>
      <c r="F80" s="14"/>
      <c r="G80" s="42"/>
      <c r="H80" s="49">
        <f t="shared" ca="1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 ca="1">kwiecień!H81</f>
        <v>30500</v>
      </c>
      <c r="F81" s="14"/>
      <c r="G81" s="42"/>
      <c r="H81" s="49">
        <f t="shared" ca="1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 ca="1">kwiecień!H82</f>
        <v>3000</v>
      </c>
      <c r="F82" s="15"/>
      <c r="G82" s="43"/>
      <c r="H82" s="49">
        <f t="shared" ca="1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 ca="1">kwiecień!H83</f>
        <v>0</v>
      </c>
      <c r="F83" s="15"/>
      <c r="G83" s="43"/>
      <c r="H83" s="49">
        <f t="shared" ca="1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 ca="1">kwiecień!H84</f>
        <v>1189686</v>
      </c>
      <c r="F84" s="14">
        <f>SUM(F85:F86)</f>
        <v>0</v>
      </c>
      <c r="G84" s="42">
        <f>SUM(G85:G86)</f>
        <v>0</v>
      </c>
      <c r="H84" s="49">
        <f t="shared" ca="1" si="0"/>
        <v>1189686</v>
      </c>
    </row>
    <row r="85" spans="1:8">
      <c r="A85" s="20"/>
      <c r="B85" s="21"/>
      <c r="C85" s="21" t="s">
        <v>93</v>
      </c>
      <c r="D85" s="24" t="s">
        <v>94</v>
      </c>
      <c r="E85" s="5">
        <f ca="1">kwiecień!H85</f>
        <v>1183186</v>
      </c>
      <c r="F85" s="14"/>
      <c r="G85" s="43"/>
      <c r="H85" s="49">
        <f t="shared" ca="1" si="0"/>
        <v>1183186</v>
      </c>
    </row>
    <row r="86" spans="1:8">
      <c r="A86" s="20"/>
      <c r="B86" s="21"/>
      <c r="C86" s="21" t="s">
        <v>95</v>
      </c>
      <c r="D86" s="24" t="s">
        <v>96</v>
      </c>
      <c r="E86" s="5">
        <f ca="1">kwiecień!H86</f>
        <v>6500</v>
      </c>
      <c r="F86" s="14"/>
      <c r="G86" s="43"/>
      <c r="H86" s="49">
        <f t="shared" ca="1" si="0"/>
        <v>6500</v>
      </c>
    </row>
    <row r="87" spans="1:8">
      <c r="A87" s="25" t="s">
        <v>97</v>
      </c>
      <c r="B87" s="27"/>
      <c r="C87" s="27"/>
      <c r="D87" s="29" t="s">
        <v>98</v>
      </c>
      <c r="E87" s="5">
        <f ca="1">kwiecień!H87</f>
        <v>7685739</v>
      </c>
      <c r="F87" s="19">
        <f>F88+F90+F92+F94</f>
        <v>0</v>
      </c>
      <c r="G87" s="19">
        <f>G88+G90+G92+G94</f>
        <v>0</v>
      </c>
      <c r="H87" s="48">
        <f t="shared" ca="1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 ca="1">kwiecień!H88</f>
        <v>4401446</v>
      </c>
      <c r="F88" s="14">
        <f>SUM(F89)</f>
        <v>0</v>
      </c>
      <c r="G88" s="42">
        <f>SUM(G89)</f>
        <v>0</v>
      </c>
      <c r="H88" s="49">
        <f t="shared" ca="1" si="0"/>
        <v>4401446</v>
      </c>
    </row>
    <row r="89" spans="1:8">
      <c r="A89" s="20"/>
      <c r="B89" s="21"/>
      <c r="C89" s="21" t="s">
        <v>101</v>
      </c>
      <c r="D89" s="24" t="s">
        <v>102</v>
      </c>
      <c r="E89" s="5">
        <f ca="1">kwiecień!H89</f>
        <v>4401446</v>
      </c>
      <c r="F89" s="14"/>
      <c r="G89" s="42"/>
      <c r="H89" s="49">
        <f t="shared" ca="1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 ca="1">kwiecień!H90</f>
        <v>3235728</v>
      </c>
      <c r="F90" s="14">
        <f>SUM(F91)</f>
        <v>0</v>
      </c>
      <c r="G90" s="42">
        <f>SUM(G91)</f>
        <v>0</v>
      </c>
      <c r="H90" s="49">
        <f t="shared" ca="1" si="0"/>
        <v>3235728</v>
      </c>
    </row>
    <row r="91" spans="1:8">
      <c r="A91" s="20"/>
      <c r="B91" s="21"/>
      <c r="C91" s="21" t="s">
        <v>101</v>
      </c>
      <c r="D91" s="24" t="s">
        <v>105</v>
      </c>
      <c r="E91" s="5">
        <f ca="1">kwiecień!H91</f>
        <v>3235728</v>
      </c>
      <c r="F91" s="14"/>
      <c r="G91" s="43"/>
      <c r="H91" s="49">
        <f t="shared" ca="1" si="0"/>
        <v>3235728</v>
      </c>
    </row>
    <row r="92" spans="1:8">
      <c r="A92" s="20"/>
      <c r="B92" s="21" t="s">
        <v>106</v>
      </c>
      <c r="C92" s="21"/>
      <c r="D92" s="24" t="s">
        <v>107</v>
      </c>
      <c r="E92" s="5">
        <f ca="1">kwiecień!H92</f>
        <v>10000</v>
      </c>
      <c r="F92" s="14">
        <f>SUM(F93)</f>
        <v>0</v>
      </c>
      <c r="G92" s="42">
        <f>SUM(G93)</f>
        <v>0</v>
      </c>
      <c r="H92" s="49">
        <f t="shared" ca="1" si="0"/>
        <v>10000</v>
      </c>
    </row>
    <row r="93" spans="1:8">
      <c r="A93" s="20"/>
      <c r="B93" s="21"/>
      <c r="C93" s="21" t="s">
        <v>31</v>
      </c>
      <c r="D93" s="24" t="s">
        <v>32</v>
      </c>
      <c r="E93" s="5">
        <f ca="1">kwiecień!H93</f>
        <v>10000</v>
      </c>
      <c r="F93" s="14"/>
      <c r="G93" s="42"/>
      <c r="H93" s="49">
        <f t="shared" ca="1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 ca="1">kwiecień!H94</f>
        <v>38565</v>
      </c>
      <c r="F94" s="14">
        <f>SUM(F95)</f>
        <v>0</v>
      </c>
      <c r="G94" s="14">
        <f>SUM(G95)</f>
        <v>0</v>
      </c>
      <c r="H94" s="49">
        <f t="shared" ca="1" si="0"/>
        <v>38565</v>
      </c>
    </row>
    <row r="95" spans="1:8">
      <c r="A95" s="20"/>
      <c r="B95" s="21"/>
      <c r="C95" s="21" t="s">
        <v>101</v>
      </c>
      <c r="D95" s="24" t="s">
        <v>105</v>
      </c>
      <c r="E95" s="5">
        <f ca="1">kwiecień!H95</f>
        <v>38565</v>
      </c>
      <c r="F95" s="14"/>
      <c r="G95" s="43"/>
      <c r="H95" s="49">
        <f t="shared" ca="1" si="0"/>
        <v>38565</v>
      </c>
    </row>
    <row r="96" spans="1:8">
      <c r="A96" s="25" t="s">
        <v>108</v>
      </c>
      <c r="B96" s="27"/>
      <c r="C96" s="27"/>
      <c r="D96" s="29" t="s">
        <v>109</v>
      </c>
      <c r="E96" s="5">
        <f ca="1">kwiecień!H96</f>
        <v>38600</v>
      </c>
      <c r="F96" s="19">
        <f>F97+F100+F102</f>
        <v>0</v>
      </c>
      <c r="G96" s="30">
        <f>G97+G100+G102</f>
        <v>0</v>
      </c>
      <c r="H96" s="48">
        <f t="shared" ca="1" si="0"/>
        <v>38600</v>
      </c>
    </row>
    <row r="97" spans="1:8">
      <c r="A97" s="20"/>
      <c r="B97" s="21" t="s">
        <v>110</v>
      </c>
      <c r="C97" s="21"/>
      <c r="D97" s="24" t="s">
        <v>111</v>
      </c>
      <c r="E97" s="5">
        <f ca="1">kwiecień!H97</f>
        <v>1000</v>
      </c>
      <c r="F97" s="14">
        <f>SUM(F98:F99)</f>
        <v>0</v>
      </c>
      <c r="G97" s="14">
        <f>SUM(G98:G99)</f>
        <v>0</v>
      </c>
      <c r="H97" s="49">
        <f t="shared" ref="H97:H129" ca="1" si="1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 ca="1">kwiecień!H98</f>
        <v>0</v>
      </c>
      <c r="F98" s="14"/>
      <c r="G98" s="42"/>
      <c r="H98" s="49">
        <f t="shared" ca="1" si="1"/>
        <v>0</v>
      </c>
    </row>
    <row r="99" spans="1:8">
      <c r="A99" s="20"/>
      <c r="B99" s="21"/>
      <c r="C99" s="21" t="s">
        <v>31</v>
      </c>
      <c r="D99" s="24" t="s">
        <v>32</v>
      </c>
      <c r="E99" s="5">
        <f ca="1">kwiecień!H99</f>
        <v>1000</v>
      </c>
      <c r="F99" s="14"/>
      <c r="G99" s="43"/>
      <c r="H99" s="49">
        <f t="shared" ca="1" si="1"/>
        <v>1000</v>
      </c>
    </row>
    <row r="100" spans="1:8">
      <c r="A100" s="20"/>
      <c r="B100" s="21" t="s">
        <v>112</v>
      </c>
      <c r="C100" s="21"/>
      <c r="D100" s="24" t="s">
        <v>113</v>
      </c>
      <c r="E100" s="5">
        <f ca="1">kwiecień!H100</f>
        <v>37600</v>
      </c>
      <c r="F100" s="14">
        <f>SUM(F101)</f>
        <v>0</v>
      </c>
      <c r="G100" s="42">
        <f>SUM(G101)</f>
        <v>0</v>
      </c>
      <c r="H100" s="49">
        <f t="shared" ca="1" si="1"/>
        <v>37600</v>
      </c>
    </row>
    <row r="101" spans="1:8">
      <c r="A101" s="20"/>
      <c r="B101" s="21"/>
      <c r="C101" s="21" t="s">
        <v>29</v>
      </c>
      <c r="D101" s="24" t="s">
        <v>30</v>
      </c>
      <c r="E101" s="5">
        <f ca="1">kwiecień!H101</f>
        <v>37600</v>
      </c>
      <c r="F101" s="14"/>
      <c r="G101" s="43"/>
      <c r="H101" s="49">
        <f t="shared" ca="1" si="1"/>
        <v>37600</v>
      </c>
    </row>
    <row r="102" spans="1:8">
      <c r="A102" s="20"/>
      <c r="B102" s="21" t="s">
        <v>114</v>
      </c>
      <c r="C102" s="21"/>
      <c r="D102" s="24" t="s">
        <v>115</v>
      </c>
      <c r="E102" s="5">
        <f ca="1">kwiecień!H102</f>
        <v>0</v>
      </c>
      <c r="F102" s="14">
        <f>SUM(F103)</f>
        <v>0</v>
      </c>
      <c r="G102" s="42">
        <f>SUM(G103)</f>
        <v>0</v>
      </c>
      <c r="H102" s="49">
        <f t="shared" ca="1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 ca="1">kwiecień!H103</f>
        <v>0</v>
      </c>
      <c r="F103" s="14"/>
      <c r="G103" s="43"/>
      <c r="H103" s="49">
        <f t="shared" ca="1" si="1"/>
        <v>0</v>
      </c>
    </row>
    <row r="104" spans="1:8">
      <c r="A104" s="25" t="s">
        <v>118</v>
      </c>
      <c r="B104" s="27"/>
      <c r="C104" s="27"/>
      <c r="D104" s="29" t="s">
        <v>119</v>
      </c>
      <c r="E104" s="5">
        <f ca="1">kwiecień!H104</f>
        <v>2241729</v>
      </c>
      <c r="F104" s="19">
        <f>F105+F108+F110+F113+F117+F119</f>
        <v>0</v>
      </c>
      <c r="G104" s="30">
        <f>G105+G108+G110+G113+G117+G119</f>
        <v>6486</v>
      </c>
      <c r="H104" s="48">
        <f t="shared" ca="1" si="1"/>
        <v>2248215</v>
      </c>
    </row>
    <row r="105" spans="1:8" ht="51">
      <c r="A105" s="20"/>
      <c r="B105" s="21" t="s">
        <v>120</v>
      </c>
      <c r="C105" s="21"/>
      <c r="D105" s="24" t="s">
        <v>121</v>
      </c>
      <c r="E105" s="5">
        <f ca="1">kwiecień!H105</f>
        <v>1740000</v>
      </c>
      <c r="F105" s="42">
        <f>SUM(F106:F107)</f>
        <v>0</v>
      </c>
      <c r="G105" s="42">
        <f>SUM(G106:G107)</f>
        <v>0</v>
      </c>
      <c r="H105" s="49">
        <f t="shared" ca="1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 ca="1">kwiecień!H106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 ca="1">kwiecień!H107</f>
        <v>1740000</v>
      </c>
      <c r="F107" s="14"/>
      <c r="G107" s="43"/>
      <c r="H107" s="49">
        <f t="shared" ca="1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 ca="1">kwiecień!H108</f>
        <v>7100</v>
      </c>
      <c r="F108" s="14">
        <f>SUM(F109)</f>
        <v>0</v>
      </c>
      <c r="G108" s="14">
        <f>SUM(G109)</f>
        <v>0</v>
      </c>
      <c r="H108" s="49">
        <f t="shared" ca="1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 ca="1">kwiecień!H109</f>
        <v>7100</v>
      </c>
      <c r="F109" s="14"/>
      <c r="G109" s="43"/>
      <c r="H109" s="49">
        <f t="shared" ca="1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 ca="1">kwiecień!H110</f>
        <v>134700</v>
      </c>
      <c r="F110" s="14">
        <f>SUM(F111:F112)</f>
        <v>0</v>
      </c>
      <c r="G110" s="42">
        <f>SUM(G111:G112)</f>
        <v>0</v>
      </c>
      <c r="H110" s="49">
        <f t="shared" ca="1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 ca="1">kwiecień!H111</f>
        <v>85000</v>
      </c>
      <c r="F111" s="14"/>
      <c r="G111" s="43"/>
      <c r="H111" s="49">
        <f t="shared" ca="1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 ca="1">kwiecień!H112</f>
        <v>49700</v>
      </c>
      <c r="F112" s="14"/>
      <c r="G112" s="43"/>
      <c r="H112" s="49">
        <f t="shared" ca="1" si="1"/>
        <v>49700</v>
      </c>
    </row>
    <row r="113" spans="1:8">
      <c r="A113" s="20"/>
      <c r="B113" s="21" t="s">
        <v>126</v>
      </c>
      <c r="C113" s="21"/>
      <c r="D113" s="24" t="s">
        <v>127</v>
      </c>
      <c r="E113" s="5">
        <f ca="1">kwiecień!H113</f>
        <v>110600</v>
      </c>
      <c r="F113" s="14">
        <f>SUM(F114:F116)</f>
        <v>0</v>
      </c>
      <c r="G113" s="42">
        <f>SUM(G114:G116)</f>
        <v>0</v>
      </c>
      <c r="H113" s="49">
        <f t="shared" ca="1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 ca="1">kwiecień!H114</f>
        <v>108100</v>
      </c>
      <c r="F114" s="14"/>
      <c r="G114" s="42"/>
      <c r="H114" s="49">
        <f t="shared" ca="1" si="1"/>
        <v>108100</v>
      </c>
    </row>
    <row r="115" spans="1:8">
      <c r="A115" s="20"/>
      <c r="B115" s="21"/>
      <c r="C115" s="21" t="s">
        <v>29</v>
      </c>
      <c r="D115" s="24" t="s">
        <v>30</v>
      </c>
      <c r="E115" s="5">
        <f ca="1">kwiecień!H115</f>
        <v>1500</v>
      </c>
      <c r="F115" s="14"/>
      <c r="G115" s="43"/>
      <c r="H115" s="49">
        <f t="shared" ca="1" si="1"/>
        <v>1500</v>
      </c>
    </row>
    <row r="116" spans="1:8">
      <c r="A116" s="20"/>
      <c r="B116" s="21"/>
      <c r="C116" s="21" t="s">
        <v>31</v>
      </c>
      <c r="D116" s="24" t="s">
        <v>128</v>
      </c>
      <c r="E116" s="5">
        <f ca="1">kwiecień!H116</f>
        <v>1000</v>
      </c>
      <c r="F116" s="14"/>
      <c r="G116" s="43"/>
      <c r="H116" s="49">
        <f t="shared" ca="1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 ca="1">kwiecień!H117</f>
        <v>18750</v>
      </c>
      <c r="F117" s="14">
        <f>SUM(F118)</f>
        <v>0</v>
      </c>
      <c r="G117" s="42">
        <f>SUM(G118)</f>
        <v>0</v>
      </c>
      <c r="H117" s="49">
        <f t="shared" ca="1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 ca="1">kwiecień!H118</f>
        <v>18750</v>
      </c>
      <c r="F118" s="14"/>
      <c r="G118" s="43"/>
      <c r="H118" s="49">
        <f t="shared" ca="1" si="1"/>
        <v>18750</v>
      </c>
    </row>
    <row r="119" spans="1:8">
      <c r="A119" s="20"/>
      <c r="B119" s="21" t="s">
        <v>131</v>
      </c>
      <c r="C119" s="21"/>
      <c r="D119" s="24" t="s">
        <v>132</v>
      </c>
      <c r="E119" s="5">
        <f ca="1">kwiecień!H119</f>
        <v>230579</v>
      </c>
      <c r="F119" s="14">
        <f>SUM(F120)</f>
        <v>0</v>
      </c>
      <c r="G119" s="42">
        <f>SUM(G120:G121)</f>
        <v>6486</v>
      </c>
      <c r="H119" s="49">
        <f t="shared" ca="1" si="1"/>
        <v>237065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 ca="1">kwiecień!H120</f>
        <v>60000</v>
      </c>
      <c r="F120" s="14"/>
      <c r="G120" s="42"/>
      <c r="H120" s="49">
        <f t="shared" ca="1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 ca="1">kwiecień!H121</f>
        <v>170579</v>
      </c>
      <c r="F121" s="15"/>
      <c r="G121" s="42">
        <v>6486</v>
      </c>
      <c r="H121" s="49">
        <f t="shared" ca="1" si="1"/>
        <v>177065</v>
      </c>
    </row>
    <row r="122" spans="1:8">
      <c r="A122" s="53" t="s">
        <v>148</v>
      </c>
      <c r="B122" s="54"/>
      <c r="C122" s="54"/>
      <c r="D122" s="55" t="s">
        <v>151</v>
      </c>
      <c r="E122" s="5">
        <f ca="1">kwiecień!H122</f>
        <v>65304</v>
      </c>
      <c r="F122" s="50">
        <f>SUM(F123)</f>
        <v>0</v>
      </c>
      <c r="G122" s="50">
        <f>SUM(G123)</f>
        <v>0</v>
      </c>
      <c r="H122" s="49">
        <f t="shared" ca="1" si="1"/>
        <v>65304</v>
      </c>
    </row>
    <row r="123" spans="1:8">
      <c r="A123" s="20"/>
      <c r="B123" s="21" t="s">
        <v>149</v>
      </c>
      <c r="C123" s="21"/>
      <c r="D123" s="24" t="s">
        <v>150</v>
      </c>
      <c r="E123" s="5">
        <f ca="1">kwiecień!H123</f>
        <v>65304</v>
      </c>
      <c r="F123" s="50">
        <f>SUM(F124)</f>
        <v>0</v>
      </c>
      <c r="G123" s="50">
        <f>SUM(G124)</f>
        <v>0</v>
      </c>
      <c r="H123" s="49">
        <f t="shared" ca="1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 ca="1">kwiecień!H124</f>
        <v>65304</v>
      </c>
      <c r="F124" s="15"/>
      <c r="G124" s="43"/>
      <c r="H124" s="49">
        <f t="shared" ca="1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 ca="1">kwiecień!H125</f>
        <v>0</v>
      </c>
      <c r="F125" s="5">
        <f>F126</f>
        <v>0</v>
      </c>
      <c r="G125" s="5">
        <f>G126</f>
        <v>0</v>
      </c>
      <c r="H125" s="48">
        <f t="shared" ca="1" si="1"/>
        <v>0</v>
      </c>
    </row>
    <row r="126" spans="1:8">
      <c r="A126" s="20"/>
      <c r="B126" s="21" t="s">
        <v>145</v>
      </c>
      <c r="C126" s="21"/>
      <c r="D126" s="24" t="s">
        <v>10</v>
      </c>
      <c r="E126" s="5">
        <f ca="1">kwiecień!H126</f>
        <v>0</v>
      </c>
      <c r="F126" s="50">
        <f>SUM(F127)</f>
        <v>0</v>
      </c>
      <c r="G126" s="50">
        <f>SUM(G127)</f>
        <v>0</v>
      </c>
      <c r="H126" s="48">
        <f t="shared" ca="1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 ca="1">kwiecień!H127</f>
        <v>0</v>
      </c>
      <c r="F127" s="15"/>
      <c r="G127" s="43"/>
      <c r="H127" s="48">
        <f t="shared" ca="1" si="1"/>
        <v>0</v>
      </c>
    </row>
    <row r="128" spans="1:8">
      <c r="A128" s="20"/>
      <c r="B128" s="21"/>
      <c r="C128" s="22"/>
      <c r="D128" s="23"/>
      <c r="E128" s="5"/>
      <c r="F128" s="15"/>
      <c r="G128" s="43"/>
      <c r="H128" s="49"/>
    </row>
    <row r="129" spans="1:8">
      <c r="A129" s="63" t="s">
        <v>133</v>
      </c>
      <c r="B129" s="64"/>
      <c r="C129" s="64"/>
      <c r="D129" s="65"/>
      <c r="E129" s="5">
        <f ca="1">kwiecień!H129</f>
        <v>13661820</v>
      </c>
      <c r="F129" s="30">
        <f>F13+F20+F27+F40+F48+F53+F59+F87+F96+F104+F37</f>
        <v>0</v>
      </c>
      <c r="G129" s="30">
        <f>G13+G20+G27+G40+G48+G53+G59+G87+G96+G104+G37+G122</f>
        <v>6486</v>
      </c>
      <c r="H129" s="48">
        <f t="shared" ca="1" si="1"/>
        <v>13668306</v>
      </c>
    </row>
    <row r="130" spans="1:8">
      <c r="E130" s="5"/>
    </row>
  </sheetData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30"/>
  <sheetViews>
    <sheetView tabSelected="1" topLeftCell="A6" workbookViewId="0">
      <selection activeCell="E5" sqref="E5"/>
    </sheetView>
  </sheetViews>
  <sheetFormatPr defaultRowHeight="12.75"/>
  <cols>
    <col min="1" max="1" width="5.42578125" customWidth="1"/>
    <col min="2" max="2" width="7.140625" customWidth="1"/>
    <col min="3" max="3" width="5.42578125" customWidth="1"/>
    <col min="4" max="4" width="35.42578125" customWidth="1"/>
    <col min="5" max="5" width="10.7109375" customWidth="1"/>
    <col min="6" max="6" width="8.28515625" customWidth="1"/>
    <col min="7" max="7" width="7.85546875" customWidth="1"/>
    <col min="8" max="8" width="11.140625" customWidth="1"/>
  </cols>
  <sheetData>
    <row r="4" spans="1:8">
      <c r="E4" s="51" t="s">
        <v>136</v>
      </c>
    </row>
    <row r="5" spans="1:8">
      <c r="E5" s="62" t="s">
        <v>187</v>
      </c>
    </row>
    <row r="6" spans="1:8">
      <c r="E6" s="62" t="s">
        <v>185</v>
      </c>
    </row>
    <row r="7" spans="1:8">
      <c r="A7" s="52" t="s">
        <v>137</v>
      </c>
      <c r="E7" s="62" t="s">
        <v>186</v>
      </c>
    </row>
    <row r="9" spans="1:8">
      <c r="A9" s="33"/>
      <c r="B9" s="33"/>
      <c r="C9" s="33"/>
      <c r="D9" s="33"/>
      <c r="E9" s="35"/>
      <c r="F9" s="35"/>
      <c r="G9" s="35"/>
    </row>
    <row r="10" spans="1:8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>
      <c r="A13" s="2" t="s">
        <v>4</v>
      </c>
      <c r="B13" s="3"/>
      <c r="C13" s="3"/>
      <c r="D13" s="4" t="s">
        <v>5</v>
      </c>
      <c r="E13" s="5">
        <f ca="1">maj!H13</f>
        <v>14676</v>
      </c>
      <c r="F13" s="5">
        <f>F14+F17</f>
        <v>0</v>
      </c>
      <c r="G13" s="41">
        <f>G14+G17</f>
        <v>304433</v>
      </c>
      <c r="H13" s="48">
        <f ca="1">E13-F13+G13</f>
        <v>319109</v>
      </c>
    </row>
    <row r="14" spans="1:8" ht="25.5" hidden="1">
      <c r="A14" s="6"/>
      <c r="B14" s="7" t="s">
        <v>6</v>
      </c>
      <c r="C14" s="8"/>
      <c r="D14" s="9" t="s">
        <v>7</v>
      </c>
      <c r="E14" s="5">
        <f ca="1">maj!H14</f>
        <v>10000</v>
      </c>
      <c r="F14" s="46">
        <f>SUM(F15)</f>
        <v>0</v>
      </c>
      <c r="G14" s="47">
        <f>SUM(G15)</f>
        <v>0</v>
      </c>
      <c r="H14" s="49">
        <f ca="1">E14-F14+G14</f>
        <v>10000</v>
      </c>
    </row>
    <row r="15" spans="1:8" ht="63.75" hidden="1">
      <c r="A15" s="10"/>
      <c r="B15" s="11"/>
      <c r="C15" s="12">
        <v>6290</v>
      </c>
      <c r="D15" s="13" t="s">
        <v>8</v>
      </c>
      <c r="E15" s="5">
        <f ca="1">maj!H15</f>
        <v>10000</v>
      </c>
      <c r="F15" s="14"/>
      <c r="G15" s="15"/>
      <c r="H15" s="49">
        <f t="shared" ref="H15:H96" ca="1" si="0">E15-F15+G15</f>
        <v>10000</v>
      </c>
    </row>
    <row r="16" spans="1:8" ht="76.5" hidden="1">
      <c r="A16" s="10"/>
      <c r="B16" s="11"/>
      <c r="C16" s="12">
        <v>6300</v>
      </c>
      <c r="D16" s="9" t="s">
        <v>18</v>
      </c>
      <c r="E16" s="5">
        <f ca="1">maj!H16</f>
        <v>0</v>
      </c>
      <c r="F16" s="14"/>
      <c r="G16" s="15"/>
      <c r="H16" s="49">
        <f t="shared" ca="1" si="0"/>
        <v>0</v>
      </c>
    </row>
    <row r="17" spans="1:8">
      <c r="A17" s="6"/>
      <c r="B17" s="7" t="s">
        <v>9</v>
      </c>
      <c r="C17" s="8"/>
      <c r="D17" s="8" t="s">
        <v>10</v>
      </c>
      <c r="E17" s="5">
        <f ca="1">maj!H17</f>
        <v>4676</v>
      </c>
      <c r="F17" s="14">
        <f>SUM(F18:F19)</f>
        <v>0</v>
      </c>
      <c r="G17" s="14">
        <f>SUM(G18:G19)</f>
        <v>304433</v>
      </c>
      <c r="H17" s="49">
        <f t="shared" ca="1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 ca="1">maj!H18</f>
        <v>0</v>
      </c>
      <c r="F18" s="14"/>
      <c r="G18" s="42">
        <v>304433</v>
      </c>
      <c r="H18" s="49">
        <f ca="1">E18-F18+G18</f>
        <v>304433</v>
      </c>
    </row>
    <row r="19" spans="1:8" ht="89.25" hidden="1">
      <c r="A19" s="10"/>
      <c r="B19" s="11"/>
      <c r="C19" s="11" t="s">
        <v>11</v>
      </c>
      <c r="D19" s="13" t="s">
        <v>12</v>
      </c>
      <c r="E19" s="5">
        <f ca="1">maj!H19</f>
        <v>4676</v>
      </c>
      <c r="F19" s="14"/>
      <c r="G19" s="43"/>
      <c r="H19" s="49">
        <f ca="1">E19-F19+G19</f>
        <v>4676</v>
      </c>
    </row>
    <row r="20" spans="1:8" hidden="1">
      <c r="A20" s="16" t="s">
        <v>13</v>
      </c>
      <c r="B20" s="17"/>
      <c r="C20" s="18"/>
      <c r="D20" s="18" t="s">
        <v>14</v>
      </c>
      <c r="E20" s="5">
        <f ca="1">maj!H20</f>
        <v>440192</v>
      </c>
      <c r="F20" s="5">
        <f>F21+F24</f>
        <v>0</v>
      </c>
      <c r="G20" s="5">
        <f>G21+G24</f>
        <v>0</v>
      </c>
      <c r="H20" s="49">
        <f t="shared" ca="1" si="0"/>
        <v>440192</v>
      </c>
    </row>
    <row r="21" spans="1:8" hidden="1">
      <c r="A21" s="20"/>
      <c r="B21" s="21" t="s">
        <v>15</v>
      </c>
      <c r="C21" s="22"/>
      <c r="D21" s="23" t="s">
        <v>16</v>
      </c>
      <c r="E21" s="5">
        <f ca="1">maj!H21</f>
        <v>15192</v>
      </c>
      <c r="F21" s="14">
        <f>SUM(F22:F23)</f>
        <v>0</v>
      </c>
      <c r="G21" s="42">
        <f>SUM(G22:G23)</f>
        <v>0</v>
      </c>
      <c r="H21" s="49">
        <f t="shared" ca="1" si="0"/>
        <v>15192</v>
      </c>
    </row>
    <row r="22" spans="1:8" ht="38.25" hidden="1">
      <c r="A22" s="20"/>
      <c r="B22" s="21"/>
      <c r="C22" s="22">
        <v>2320</v>
      </c>
      <c r="D22" s="24" t="s">
        <v>17</v>
      </c>
      <c r="E22" s="5">
        <f ca="1">maj!H22</f>
        <v>15192</v>
      </c>
      <c r="F22" s="14"/>
      <c r="G22" s="43"/>
      <c r="H22" s="49">
        <f t="shared" ca="1" si="0"/>
        <v>15192</v>
      </c>
    </row>
    <row r="23" spans="1:8" ht="76.5" hidden="1">
      <c r="A23" s="20"/>
      <c r="B23" s="21"/>
      <c r="C23" s="22">
        <v>6300</v>
      </c>
      <c r="D23" s="9" t="s">
        <v>18</v>
      </c>
      <c r="E23" s="5">
        <f ca="1">maj!H23</f>
        <v>0</v>
      </c>
      <c r="F23" s="14"/>
      <c r="G23" s="43"/>
      <c r="H23" s="49">
        <f t="shared" ca="1" si="0"/>
        <v>0</v>
      </c>
    </row>
    <row r="24" spans="1:8" hidden="1">
      <c r="A24" s="20"/>
      <c r="B24" s="21" t="s">
        <v>140</v>
      </c>
      <c r="C24" s="22"/>
      <c r="D24" s="9" t="s">
        <v>141</v>
      </c>
      <c r="E24" s="5">
        <f ca="1">maj!H24</f>
        <v>425000</v>
      </c>
      <c r="F24" s="14">
        <f>SUM(F25:F26)</f>
        <v>0</v>
      </c>
      <c r="G24" s="14">
        <f>SUM(G25)</f>
        <v>0</v>
      </c>
      <c r="H24" s="49">
        <f t="shared" ca="1" si="0"/>
        <v>425000</v>
      </c>
    </row>
    <row r="25" spans="1:8" ht="63.75" hidden="1">
      <c r="A25" s="20"/>
      <c r="B25" s="21"/>
      <c r="C25" s="22">
        <v>6260</v>
      </c>
      <c r="D25" s="9" t="s">
        <v>153</v>
      </c>
      <c r="E25" s="5">
        <f ca="1">maj!H25</f>
        <v>0</v>
      </c>
      <c r="F25" s="14"/>
      <c r="G25" s="42"/>
      <c r="H25" s="49">
        <f t="shared" ca="1" si="0"/>
        <v>0</v>
      </c>
    </row>
    <row r="26" spans="1:8" ht="51" hidden="1">
      <c r="A26" s="20"/>
      <c r="B26" s="21"/>
      <c r="C26" s="22">
        <v>6330</v>
      </c>
      <c r="D26" s="9" t="s">
        <v>171</v>
      </c>
      <c r="E26" s="5">
        <f ca="1">maj!H26</f>
        <v>425000</v>
      </c>
      <c r="F26" s="14">
        <v>0</v>
      </c>
      <c r="G26" s="42"/>
      <c r="H26" s="49">
        <f t="shared" ca="1" si="0"/>
        <v>425000</v>
      </c>
    </row>
    <row r="27" spans="1:8" hidden="1">
      <c r="A27" s="25" t="s">
        <v>19</v>
      </c>
      <c r="B27" s="21"/>
      <c r="C27" s="22"/>
      <c r="D27" s="26" t="s">
        <v>20</v>
      </c>
      <c r="E27" s="5">
        <f ca="1">maj!H27</f>
        <v>288430</v>
      </c>
      <c r="F27" s="19">
        <f>F28</f>
        <v>0</v>
      </c>
      <c r="G27" s="30">
        <f>G28</f>
        <v>0</v>
      </c>
      <c r="H27" s="48">
        <f t="shared" ca="1" si="0"/>
        <v>288430</v>
      </c>
    </row>
    <row r="28" spans="1:8" hidden="1">
      <c r="A28" s="20"/>
      <c r="B28" s="21" t="s">
        <v>21</v>
      </c>
      <c r="C28" s="22"/>
      <c r="D28" s="23" t="s">
        <v>22</v>
      </c>
      <c r="E28" s="5">
        <f ca="1">maj!H28</f>
        <v>288430</v>
      </c>
      <c r="F28" s="14">
        <f>SUM(F29:F36)</f>
        <v>0</v>
      </c>
      <c r="G28" s="42">
        <f>SUM(G29:G36)</f>
        <v>0</v>
      </c>
      <c r="H28" s="49">
        <f t="shared" ca="1" si="0"/>
        <v>288430</v>
      </c>
    </row>
    <row r="29" spans="1:8" ht="25.5" hidden="1">
      <c r="A29" s="20"/>
      <c r="B29" s="21"/>
      <c r="C29" s="21" t="s">
        <v>23</v>
      </c>
      <c r="D29" s="24" t="s">
        <v>24</v>
      </c>
      <c r="E29" s="5">
        <f ca="1">maj!H29</f>
        <v>8117</v>
      </c>
      <c r="F29" s="14"/>
      <c r="G29" s="42"/>
      <c r="H29" s="49">
        <f t="shared" ca="1" si="0"/>
        <v>8117</v>
      </c>
    </row>
    <row r="30" spans="1:8" hidden="1">
      <c r="A30" s="20"/>
      <c r="B30" s="21"/>
      <c r="C30" s="21" t="s">
        <v>25</v>
      </c>
      <c r="D30" s="23" t="s">
        <v>26</v>
      </c>
      <c r="E30" s="5">
        <f ca="1">maj!H30</f>
        <v>0</v>
      </c>
      <c r="F30" s="14"/>
      <c r="G30" s="42"/>
      <c r="H30" s="49">
        <f t="shared" ca="1" si="0"/>
        <v>0</v>
      </c>
    </row>
    <row r="31" spans="1:8" ht="89.25" hidden="1">
      <c r="A31" s="20"/>
      <c r="B31" s="21"/>
      <c r="C31" s="21" t="s">
        <v>11</v>
      </c>
      <c r="D31" s="24" t="s">
        <v>12</v>
      </c>
      <c r="E31" s="5">
        <f ca="1">maj!H31</f>
        <v>73800</v>
      </c>
      <c r="F31" s="14"/>
      <c r="G31" s="42"/>
      <c r="H31" s="49">
        <f t="shared" ca="1" si="0"/>
        <v>73800</v>
      </c>
    </row>
    <row r="32" spans="1:8" ht="51" hidden="1">
      <c r="A32" s="20"/>
      <c r="B32" s="21"/>
      <c r="C32" s="21" t="s">
        <v>166</v>
      </c>
      <c r="D32" s="24" t="s">
        <v>167</v>
      </c>
      <c r="E32" s="5">
        <f ca="1">maj!H32</f>
        <v>0</v>
      </c>
      <c r="F32" s="14"/>
      <c r="G32" s="42"/>
      <c r="H32" s="49">
        <f t="shared" ca="1" si="0"/>
        <v>0</v>
      </c>
    </row>
    <row r="33" spans="1:8" ht="51" hidden="1">
      <c r="A33" s="20"/>
      <c r="B33" s="21"/>
      <c r="C33" s="21" t="s">
        <v>27</v>
      </c>
      <c r="D33" s="24" t="s">
        <v>28</v>
      </c>
      <c r="E33" s="5">
        <f ca="1">maj!H33</f>
        <v>200000</v>
      </c>
      <c r="F33" s="14"/>
      <c r="G33" s="42"/>
      <c r="H33" s="49">
        <f t="shared" ca="1" si="0"/>
        <v>200000</v>
      </c>
    </row>
    <row r="34" spans="1:8" hidden="1">
      <c r="A34" s="20"/>
      <c r="B34" s="21"/>
      <c r="C34" s="21" t="s">
        <v>29</v>
      </c>
      <c r="D34" s="23" t="s">
        <v>30</v>
      </c>
      <c r="E34" s="5">
        <f ca="1">maj!H34</f>
        <v>6013</v>
      </c>
      <c r="F34" s="14"/>
      <c r="G34" s="42"/>
      <c r="H34" s="49">
        <f t="shared" ca="1" si="0"/>
        <v>6013</v>
      </c>
    </row>
    <row r="35" spans="1:8" hidden="1">
      <c r="A35" s="20"/>
      <c r="B35" s="21"/>
      <c r="C35" s="56" t="s">
        <v>43</v>
      </c>
      <c r="D35" s="57" t="s">
        <v>44</v>
      </c>
      <c r="E35" s="5">
        <f ca="1">maj!H35</f>
        <v>0</v>
      </c>
      <c r="F35" s="14"/>
      <c r="G35" s="42"/>
      <c r="H35" s="49">
        <f t="shared" ca="1" si="0"/>
        <v>0</v>
      </c>
    </row>
    <row r="36" spans="1:8" hidden="1">
      <c r="A36" s="20"/>
      <c r="B36" s="21"/>
      <c r="C36" s="21" t="s">
        <v>31</v>
      </c>
      <c r="D36" s="23" t="s">
        <v>32</v>
      </c>
      <c r="E36" s="5">
        <f ca="1">maj!H36</f>
        <v>500</v>
      </c>
      <c r="F36" s="14"/>
      <c r="G36" s="42"/>
      <c r="H36" s="49">
        <f t="shared" ca="1" si="0"/>
        <v>500</v>
      </c>
    </row>
    <row r="37" spans="1:8" hidden="1">
      <c r="A37" s="53" t="s">
        <v>154</v>
      </c>
      <c r="B37" s="54"/>
      <c r="C37" s="54"/>
      <c r="D37" s="58" t="s">
        <v>157</v>
      </c>
      <c r="E37" s="5">
        <f ca="1">maj!H37</f>
        <v>0</v>
      </c>
      <c r="F37" s="5">
        <f>F38</f>
        <v>0</v>
      </c>
      <c r="G37" s="5">
        <f>G38</f>
        <v>0</v>
      </c>
      <c r="H37" s="49">
        <f t="shared" ca="1" si="0"/>
        <v>0</v>
      </c>
    </row>
    <row r="38" spans="1:8" hidden="1">
      <c r="A38" s="20"/>
      <c r="B38" s="56" t="s">
        <v>155</v>
      </c>
      <c r="C38" s="21"/>
      <c r="D38" s="57" t="s">
        <v>158</v>
      </c>
      <c r="E38" s="5">
        <f ca="1">maj!H38</f>
        <v>0</v>
      </c>
      <c r="F38" s="5">
        <f>SUM(F39)</f>
        <v>0</v>
      </c>
      <c r="G38" s="5">
        <f>SUM(G39)</f>
        <v>0</v>
      </c>
      <c r="H38" s="49">
        <f t="shared" ca="1" si="0"/>
        <v>0</v>
      </c>
    </row>
    <row r="39" spans="1:8" ht="63.75" hidden="1">
      <c r="A39" s="20"/>
      <c r="B39" s="21"/>
      <c r="C39" s="56" t="s">
        <v>156</v>
      </c>
      <c r="D39" s="59" t="s">
        <v>159</v>
      </c>
      <c r="E39" s="5">
        <f ca="1">maj!H39</f>
        <v>0</v>
      </c>
      <c r="F39" s="14"/>
      <c r="G39" s="42"/>
      <c r="H39" s="49">
        <f t="shared" ca="1" si="0"/>
        <v>0</v>
      </c>
    </row>
    <row r="40" spans="1:8" hidden="1">
      <c r="A40" s="25" t="s">
        <v>33</v>
      </c>
      <c r="B40" s="27"/>
      <c r="C40" s="27"/>
      <c r="D40" s="28" t="s">
        <v>34</v>
      </c>
      <c r="E40" s="5">
        <f ca="1">maj!H40</f>
        <v>79787</v>
      </c>
      <c r="F40" s="19">
        <f>F41+F44</f>
        <v>0</v>
      </c>
      <c r="G40" s="30">
        <f>G41+G44</f>
        <v>0</v>
      </c>
      <c r="H40" s="48">
        <f t="shared" ca="1" si="0"/>
        <v>79787</v>
      </c>
    </row>
    <row r="41" spans="1:8" hidden="1">
      <c r="A41" s="20"/>
      <c r="B41" s="21" t="s">
        <v>35</v>
      </c>
      <c r="C41" s="21"/>
      <c r="D41" s="23" t="s">
        <v>36</v>
      </c>
      <c r="E41" s="5">
        <f ca="1">maj!H41</f>
        <v>73287</v>
      </c>
      <c r="F41" s="14">
        <f>SUM(F42:F43)</f>
        <v>0</v>
      </c>
      <c r="G41" s="42">
        <f>SUM(G42:G43)</f>
        <v>0</v>
      </c>
      <c r="H41" s="49">
        <f t="shared" ca="1" si="0"/>
        <v>73287</v>
      </c>
    </row>
    <row r="42" spans="1:8" ht="63.75" hidden="1">
      <c r="A42" s="20"/>
      <c r="B42" s="21"/>
      <c r="C42" s="21" t="s">
        <v>37</v>
      </c>
      <c r="D42" s="24" t="s">
        <v>38</v>
      </c>
      <c r="E42" s="5">
        <f ca="1">maj!H42</f>
        <v>71287</v>
      </c>
      <c r="F42" s="14"/>
      <c r="G42" s="43"/>
      <c r="H42" s="49">
        <f t="shared" ca="1" si="0"/>
        <v>71287</v>
      </c>
    </row>
    <row r="43" spans="1:8" ht="51" hidden="1">
      <c r="A43" s="20"/>
      <c r="B43" s="21"/>
      <c r="C43" s="21" t="s">
        <v>39</v>
      </c>
      <c r="D43" s="24" t="s">
        <v>40</v>
      </c>
      <c r="E43" s="5">
        <f ca="1">maj!H43</f>
        <v>2000</v>
      </c>
      <c r="F43" s="14"/>
      <c r="G43" s="43"/>
      <c r="H43" s="49">
        <f t="shared" ca="1" si="0"/>
        <v>2000</v>
      </c>
    </row>
    <row r="44" spans="1:8" hidden="1">
      <c r="A44" s="20"/>
      <c r="B44" s="21" t="s">
        <v>41</v>
      </c>
      <c r="C44" s="21"/>
      <c r="D44" s="23" t="s">
        <v>42</v>
      </c>
      <c r="E44" s="5">
        <f ca="1">maj!H44</f>
        <v>6500</v>
      </c>
      <c r="F44" s="14">
        <f>SUM(F45:F47)</f>
        <v>0</v>
      </c>
      <c r="G44" s="42">
        <f>SUM(G45:G47)</f>
        <v>0</v>
      </c>
      <c r="H44" s="49">
        <f t="shared" ca="1" si="0"/>
        <v>6500</v>
      </c>
    </row>
    <row r="45" spans="1:8" hidden="1">
      <c r="A45" s="20"/>
      <c r="B45" s="21"/>
      <c r="C45" s="21" t="s">
        <v>25</v>
      </c>
      <c r="D45" s="23" t="s">
        <v>26</v>
      </c>
      <c r="E45" s="5">
        <f ca="1">maj!H45</f>
        <v>3500</v>
      </c>
      <c r="F45" s="14"/>
      <c r="G45" s="43"/>
      <c r="H45" s="49">
        <f t="shared" ca="1" si="0"/>
        <v>3500</v>
      </c>
    </row>
    <row r="46" spans="1:8" hidden="1">
      <c r="A46" s="20"/>
      <c r="B46" s="21"/>
      <c r="C46" s="21" t="s">
        <v>29</v>
      </c>
      <c r="D46" s="23" t="s">
        <v>30</v>
      </c>
      <c r="E46" s="5">
        <f ca="1">maj!H46</f>
        <v>2000</v>
      </c>
      <c r="F46" s="14"/>
      <c r="G46" s="43"/>
      <c r="H46" s="49">
        <f t="shared" ca="1" si="0"/>
        <v>2000</v>
      </c>
    </row>
    <row r="47" spans="1:8" hidden="1">
      <c r="A47" s="20"/>
      <c r="B47" s="21"/>
      <c r="C47" s="21" t="s">
        <v>43</v>
      </c>
      <c r="D47" s="23" t="s">
        <v>44</v>
      </c>
      <c r="E47" s="5">
        <f ca="1">maj!H47</f>
        <v>1000</v>
      </c>
      <c r="F47" s="14"/>
      <c r="G47" s="43"/>
      <c r="H47" s="49">
        <f t="shared" ca="1" si="0"/>
        <v>1000</v>
      </c>
    </row>
    <row r="48" spans="1:8" ht="38.25" hidden="1">
      <c r="A48" s="25" t="s">
        <v>45</v>
      </c>
      <c r="B48" s="27"/>
      <c r="C48" s="27"/>
      <c r="D48" s="29" t="s">
        <v>46</v>
      </c>
      <c r="E48" s="5">
        <f ca="1">maj!H48</f>
        <v>7395</v>
      </c>
      <c r="F48" s="19">
        <f>F49+F51</f>
        <v>0</v>
      </c>
      <c r="G48" s="19">
        <f>G49+G51</f>
        <v>0</v>
      </c>
      <c r="H48" s="19">
        <f ca="1">H49+H51</f>
        <v>7395</v>
      </c>
    </row>
    <row r="49" spans="1:8" ht="38.25" hidden="1">
      <c r="A49" s="20"/>
      <c r="B49" s="21" t="s">
        <v>47</v>
      </c>
      <c r="C49" s="21"/>
      <c r="D49" s="24" t="s">
        <v>48</v>
      </c>
      <c r="E49" s="5">
        <f ca="1">maj!H49</f>
        <v>1026</v>
      </c>
      <c r="F49" s="14">
        <f>SUM(F50)</f>
        <v>0</v>
      </c>
      <c r="G49" s="42">
        <f>SUM(G50)</f>
        <v>0</v>
      </c>
      <c r="H49" s="49">
        <f t="shared" ca="1" si="0"/>
        <v>1026</v>
      </c>
    </row>
    <row r="50" spans="1:8" ht="63.75" hidden="1">
      <c r="A50" s="20"/>
      <c r="B50" s="21"/>
      <c r="C50" s="21" t="s">
        <v>37</v>
      </c>
      <c r="D50" s="24" t="s">
        <v>38</v>
      </c>
      <c r="E50" s="5">
        <f ca="1">maj!H50</f>
        <v>1026</v>
      </c>
      <c r="F50" s="14"/>
      <c r="G50" s="43"/>
      <c r="H50" s="49">
        <f t="shared" ca="1" si="0"/>
        <v>1026</v>
      </c>
    </row>
    <row r="51" spans="1:8" hidden="1">
      <c r="A51" s="20"/>
      <c r="B51" s="21" t="s">
        <v>178</v>
      </c>
      <c r="C51" s="21"/>
      <c r="D51" s="24" t="s">
        <v>179</v>
      </c>
      <c r="E51" s="5">
        <f ca="1">maj!H51</f>
        <v>6369</v>
      </c>
      <c r="F51" s="43">
        <f>F52</f>
        <v>0</v>
      </c>
      <c r="G51" s="43">
        <f>G52</f>
        <v>0</v>
      </c>
      <c r="H51" s="49">
        <f t="shared" ca="1" si="0"/>
        <v>6369</v>
      </c>
    </row>
    <row r="52" spans="1:8" ht="63.75" hidden="1">
      <c r="A52" s="20"/>
      <c r="B52" s="21"/>
      <c r="C52" s="21" t="s">
        <v>37</v>
      </c>
      <c r="D52" s="24" t="s">
        <v>38</v>
      </c>
      <c r="E52" s="5">
        <f ca="1">maj!H52</f>
        <v>6369</v>
      </c>
      <c r="F52" s="14"/>
      <c r="G52" s="43"/>
      <c r="H52" s="49">
        <f t="shared" ca="1" si="0"/>
        <v>6369</v>
      </c>
    </row>
    <row r="53" spans="1:8" ht="25.5" hidden="1">
      <c r="A53" s="25" t="s">
        <v>49</v>
      </c>
      <c r="B53" s="27"/>
      <c r="C53" s="27"/>
      <c r="D53" s="29" t="s">
        <v>50</v>
      </c>
      <c r="E53" s="5">
        <f ca="1">maj!H53</f>
        <v>400</v>
      </c>
      <c r="F53" s="19">
        <f>F55+F57</f>
        <v>0</v>
      </c>
      <c r="G53" s="19">
        <f>G54+G55</f>
        <v>0</v>
      </c>
      <c r="H53" s="48">
        <f t="shared" ca="1" si="0"/>
        <v>400</v>
      </c>
    </row>
    <row r="54" spans="1:8" hidden="1">
      <c r="A54" s="25"/>
      <c r="B54" s="27" t="s">
        <v>160</v>
      </c>
      <c r="C54" s="27"/>
      <c r="D54" s="29" t="s">
        <v>162</v>
      </c>
      <c r="E54" s="5">
        <f ca="1">maj!H54</f>
        <v>0</v>
      </c>
      <c r="F54" s="19">
        <f>F55</f>
        <v>0</v>
      </c>
      <c r="G54" s="19">
        <f>G55+G56</f>
        <v>0</v>
      </c>
      <c r="H54" s="48">
        <f t="shared" ca="1" si="0"/>
        <v>0</v>
      </c>
    </row>
    <row r="55" spans="1:8" ht="63.75" hidden="1">
      <c r="A55" s="25"/>
      <c r="B55" s="27"/>
      <c r="C55" s="60" t="s">
        <v>161</v>
      </c>
      <c r="D55" s="61" t="s">
        <v>163</v>
      </c>
      <c r="E55" s="5">
        <f ca="1">maj!H55</f>
        <v>0</v>
      </c>
      <c r="F55" s="19"/>
      <c r="G55" s="19"/>
      <c r="H55" s="48">
        <f t="shared" ca="1" si="0"/>
        <v>0</v>
      </c>
    </row>
    <row r="56" spans="1:8" ht="63.75" hidden="1">
      <c r="A56" s="25"/>
      <c r="B56" s="27"/>
      <c r="C56" s="27" t="s">
        <v>142</v>
      </c>
      <c r="D56" s="29" t="s">
        <v>168</v>
      </c>
      <c r="E56" s="5">
        <f ca="1">maj!H56</f>
        <v>0</v>
      </c>
      <c r="F56" s="19"/>
      <c r="G56" s="30"/>
      <c r="H56" s="48">
        <f t="shared" ca="1" si="0"/>
        <v>0</v>
      </c>
    </row>
    <row r="57" spans="1:8" hidden="1">
      <c r="A57" s="20"/>
      <c r="B57" s="21" t="s">
        <v>51</v>
      </c>
      <c r="C57" s="21"/>
      <c r="D57" s="24" t="s">
        <v>52</v>
      </c>
      <c r="E57" s="5">
        <f ca="1">maj!H57</f>
        <v>400</v>
      </c>
      <c r="F57" s="14">
        <f>SUM(F58)</f>
        <v>0</v>
      </c>
      <c r="G57" s="42">
        <f>SUM(G58)</f>
        <v>0</v>
      </c>
      <c r="H57" s="49">
        <f t="shared" ca="1" si="0"/>
        <v>400</v>
      </c>
    </row>
    <row r="58" spans="1:8" ht="63.75" hidden="1">
      <c r="A58" s="20"/>
      <c r="B58" s="21"/>
      <c r="C58" s="21" t="s">
        <v>37</v>
      </c>
      <c r="D58" s="24" t="s">
        <v>38</v>
      </c>
      <c r="E58" s="5">
        <f ca="1">maj!H58</f>
        <v>400</v>
      </c>
      <c r="F58" s="15"/>
      <c r="G58" s="43"/>
      <c r="H58" s="49">
        <f t="shared" ca="1" si="0"/>
        <v>400</v>
      </c>
    </row>
    <row r="59" spans="1:8" ht="63.75" hidden="1">
      <c r="A59" s="25" t="s">
        <v>53</v>
      </c>
      <c r="B59" s="21"/>
      <c r="C59" s="27"/>
      <c r="D59" s="29" t="s">
        <v>54</v>
      </c>
      <c r="E59" s="5">
        <f ca="1">maj!H59</f>
        <v>2799568</v>
      </c>
      <c r="F59" s="19">
        <f>F60+F62+F68+F77+F84</f>
        <v>0</v>
      </c>
      <c r="G59" s="30">
        <f>G60+G62+G68+G77+G84</f>
        <v>0</v>
      </c>
      <c r="H59" s="48">
        <f t="shared" ca="1" si="0"/>
        <v>2799568</v>
      </c>
    </row>
    <row r="60" spans="1:8" ht="25.5" hidden="1">
      <c r="A60" s="20"/>
      <c r="B60" s="21" t="s">
        <v>55</v>
      </c>
      <c r="C60" s="21"/>
      <c r="D60" s="24" t="s">
        <v>56</v>
      </c>
      <c r="E60" s="5">
        <f ca="1">maj!H60</f>
        <v>1500</v>
      </c>
      <c r="F60" s="14">
        <f>SUM(F61)</f>
        <v>0</v>
      </c>
      <c r="G60" s="42">
        <f>SUM(G61)</f>
        <v>0</v>
      </c>
      <c r="H60" s="49">
        <f t="shared" ca="1" si="0"/>
        <v>1500</v>
      </c>
    </row>
    <row r="61" spans="1:8" ht="38.25" hidden="1">
      <c r="A61" s="20"/>
      <c r="B61" s="21"/>
      <c r="C61" s="21" t="s">
        <v>57</v>
      </c>
      <c r="D61" s="24" t="s">
        <v>58</v>
      </c>
      <c r="E61" s="5">
        <f ca="1">maj!H61</f>
        <v>1500</v>
      </c>
      <c r="F61" s="15"/>
      <c r="G61" s="43"/>
      <c r="H61" s="49">
        <f t="shared" ca="1" si="0"/>
        <v>1500</v>
      </c>
    </row>
    <row r="62" spans="1:8" ht="76.5" hidden="1">
      <c r="A62" s="20"/>
      <c r="B62" s="21" t="s">
        <v>59</v>
      </c>
      <c r="C62" s="21"/>
      <c r="D62" s="24" t="s">
        <v>60</v>
      </c>
      <c r="E62" s="5">
        <f ca="1">maj!H62</f>
        <v>506482</v>
      </c>
      <c r="F62" s="14">
        <f>SUM(F63:F67)</f>
        <v>0</v>
      </c>
      <c r="G62" s="42">
        <f>SUM(G63:G67)</f>
        <v>0</v>
      </c>
      <c r="H62" s="49">
        <f t="shared" ca="1" si="0"/>
        <v>506482</v>
      </c>
    </row>
    <row r="63" spans="1:8" hidden="1">
      <c r="A63" s="20"/>
      <c r="B63" s="21"/>
      <c r="C63" s="21" t="s">
        <v>61</v>
      </c>
      <c r="D63" s="24" t="s">
        <v>62</v>
      </c>
      <c r="E63" s="5">
        <f ca="1">maj!H63</f>
        <v>492000</v>
      </c>
      <c r="F63" s="14"/>
      <c r="G63" s="43"/>
      <c r="H63" s="49">
        <f t="shared" ca="1" si="0"/>
        <v>492000</v>
      </c>
    </row>
    <row r="64" spans="1:8" hidden="1">
      <c r="A64" s="20"/>
      <c r="B64" s="21"/>
      <c r="C64" s="21" t="s">
        <v>63</v>
      </c>
      <c r="D64" s="24" t="s">
        <v>64</v>
      </c>
      <c r="E64" s="5">
        <f ca="1">maj!H64</f>
        <v>770</v>
      </c>
      <c r="F64" s="14"/>
      <c r="G64" s="43"/>
      <c r="H64" s="49">
        <f t="shared" ca="1" si="0"/>
        <v>770</v>
      </c>
    </row>
    <row r="65" spans="1:8" hidden="1">
      <c r="A65" s="20"/>
      <c r="B65" s="21"/>
      <c r="C65" s="21" t="s">
        <v>65</v>
      </c>
      <c r="D65" s="24" t="s">
        <v>66</v>
      </c>
      <c r="E65" s="5">
        <f ca="1">maj!H65</f>
        <v>10365</v>
      </c>
      <c r="F65" s="14"/>
      <c r="G65" s="43"/>
      <c r="H65" s="49">
        <f t="shared" ca="1" si="0"/>
        <v>10365</v>
      </c>
    </row>
    <row r="66" spans="1:8" hidden="1">
      <c r="A66" s="20"/>
      <c r="B66" s="21"/>
      <c r="C66" s="21" t="s">
        <v>71</v>
      </c>
      <c r="D66" s="24" t="s">
        <v>72</v>
      </c>
      <c r="E66" s="5">
        <f ca="1">maj!H66</f>
        <v>2347</v>
      </c>
      <c r="F66" s="14"/>
      <c r="G66" s="43"/>
      <c r="H66" s="49">
        <f t="shared" ca="1" si="0"/>
        <v>2347</v>
      </c>
    </row>
    <row r="67" spans="1:8" ht="25.5" hidden="1">
      <c r="A67" s="20"/>
      <c r="B67" s="21"/>
      <c r="C67" s="21" t="s">
        <v>67</v>
      </c>
      <c r="D67" s="24" t="s">
        <v>68</v>
      </c>
      <c r="E67" s="5">
        <f ca="1">maj!H67</f>
        <v>1000</v>
      </c>
      <c r="F67" s="14"/>
      <c r="G67" s="43"/>
      <c r="H67" s="49">
        <f t="shared" ca="1" si="0"/>
        <v>1000</v>
      </c>
    </row>
    <row r="68" spans="1:8" ht="63.75" hidden="1">
      <c r="A68" s="20"/>
      <c r="B68" s="21" t="s">
        <v>69</v>
      </c>
      <c r="C68" s="21"/>
      <c r="D68" s="24" t="s">
        <v>70</v>
      </c>
      <c r="E68" s="5">
        <f ca="1">maj!H68</f>
        <v>1036900</v>
      </c>
      <c r="F68" s="14">
        <f>SUM(F69:F76)</f>
        <v>0</v>
      </c>
      <c r="G68" s="42">
        <f>SUM(G69:G76)</f>
        <v>0</v>
      </c>
      <c r="H68" s="49">
        <f t="shared" ca="1" si="0"/>
        <v>1036900</v>
      </c>
    </row>
    <row r="69" spans="1:8" hidden="1">
      <c r="A69" s="20"/>
      <c r="B69" s="21"/>
      <c r="C69" s="21" t="s">
        <v>61</v>
      </c>
      <c r="D69" s="24" t="s">
        <v>62</v>
      </c>
      <c r="E69" s="5">
        <f ca="1">maj!H69</f>
        <v>204500</v>
      </c>
      <c r="F69" s="14"/>
      <c r="G69" s="42"/>
      <c r="H69" s="49">
        <f t="shared" ca="1" si="0"/>
        <v>204500</v>
      </c>
    </row>
    <row r="70" spans="1:8" hidden="1">
      <c r="A70" s="20"/>
      <c r="B70" s="21"/>
      <c r="C70" s="21" t="s">
        <v>63</v>
      </c>
      <c r="D70" s="24" t="s">
        <v>64</v>
      </c>
      <c r="E70" s="5">
        <f ca="1">maj!H70</f>
        <v>604000</v>
      </c>
      <c r="F70" s="14"/>
      <c r="G70" s="42"/>
      <c r="H70" s="49">
        <f t="shared" ca="1" si="0"/>
        <v>604000</v>
      </c>
    </row>
    <row r="71" spans="1:8" hidden="1">
      <c r="A71" s="20"/>
      <c r="B71" s="21"/>
      <c r="C71" s="21" t="s">
        <v>65</v>
      </c>
      <c r="D71" s="24" t="s">
        <v>66</v>
      </c>
      <c r="E71" s="5">
        <f ca="1">maj!H71</f>
        <v>74000</v>
      </c>
      <c r="F71" s="14"/>
      <c r="G71" s="42"/>
      <c r="H71" s="49">
        <f t="shared" ca="1" si="0"/>
        <v>74000</v>
      </c>
    </row>
    <row r="72" spans="1:8" hidden="1">
      <c r="A72" s="20"/>
      <c r="B72" s="21"/>
      <c r="C72" s="21" t="s">
        <v>71</v>
      </c>
      <c r="D72" s="24" t="s">
        <v>72</v>
      </c>
      <c r="E72" s="5">
        <f ca="1">maj!H72</f>
        <v>74400</v>
      </c>
      <c r="F72" s="14"/>
      <c r="G72" s="42"/>
      <c r="H72" s="49">
        <f t="shared" ca="1" si="0"/>
        <v>74400</v>
      </c>
    </row>
    <row r="73" spans="1:8" hidden="1">
      <c r="A73" s="20"/>
      <c r="B73" s="21"/>
      <c r="C73" s="21" t="s">
        <v>73</v>
      </c>
      <c r="D73" s="24" t="s">
        <v>74</v>
      </c>
      <c r="E73" s="5">
        <f ca="1">maj!H73</f>
        <v>10000</v>
      </c>
      <c r="F73" s="14"/>
      <c r="G73" s="42"/>
      <c r="H73" s="49">
        <f t="shared" ca="1" si="0"/>
        <v>10000</v>
      </c>
    </row>
    <row r="74" spans="1:8" hidden="1">
      <c r="A74" s="20"/>
      <c r="B74" s="21"/>
      <c r="C74" s="21" t="s">
        <v>75</v>
      </c>
      <c r="D74" s="24" t="s">
        <v>76</v>
      </c>
      <c r="E74" s="5">
        <f ca="1">maj!H74</f>
        <v>6500</v>
      </c>
      <c r="F74" s="14"/>
      <c r="G74" s="42"/>
      <c r="H74" s="49">
        <f t="shared" ca="1" si="0"/>
        <v>6500</v>
      </c>
    </row>
    <row r="75" spans="1:8" hidden="1">
      <c r="A75" s="20"/>
      <c r="B75" s="21"/>
      <c r="C75" s="21" t="s">
        <v>77</v>
      </c>
      <c r="D75" s="24" t="s">
        <v>78</v>
      </c>
      <c r="E75" s="5">
        <f ca="1">maj!H75</f>
        <v>53500</v>
      </c>
      <c r="F75" s="14"/>
      <c r="G75" s="42"/>
      <c r="H75" s="49">
        <f t="shared" ca="1" si="0"/>
        <v>53500</v>
      </c>
    </row>
    <row r="76" spans="1:8" ht="25.5" hidden="1">
      <c r="A76" s="20"/>
      <c r="B76" s="21"/>
      <c r="C76" s="21" t="s">
        <v>67</v>
      </c>
      <c r="D76" s="24" t="s">
        <v>68</v>
      </c>
      <c r="E76" s="5">
        <f ca="1">maj!H76</f>
        <v>10000</v>
      </c>
      <c r="F76" s="14"/>
      <c r="G76" s="42"/>
      <c r="H76" s="49">
        <f t="shared" ca="1" si="0"/>
        <v>10000</v>
      </c>
    </row>
    <row r="77" spans="1:8" ht="38.25" hidden="1">
      <c r="A77" s="20"/>
      <c r="B77" s="21" t="s">
        <v>79</v>
      </c>
      <c r="C77" s="21"/>
      <c r="D77" s="24" t="s">
        <v>80</v>
      </c>
      <c r="E77" s="5">
        <f ca="1">maj!H77</f>
        <v>65000</v>
      </c>
      <c r="F77" s="14">
        <f>SUM(F78:F83)</f>
        <v>0</v>
      </c>
      <c r="G77" s="42">
        <f>SUM(G78:G83)</f>
        <v>0</v>
      </c>
      <c r="H77" s="49">
        <f t="shared" ca="1" si="0"/>
        <v>65000</v>
      </c>
    </row>
    <row r="78" spans="1:8" hidden="1">
      <c r="A78" s="20"/>
      <c r="B78" s="21"/>
      <c r="C78" s="21" t="s">
        <v>81</v>
      </c>
      <c r="D78" s="24" t="s">
        <v>82</v>
      </c>
      <c r="E78" s="5">
        <f ca="1">maj!H78</f>
        <v>500</v>
      </c>
      <c r="F78" s="14"/>
      <c r="G78" s="42"/>
      <c r="H78" s="49">
        <f t="shared" ca="1" si="0"/>
        <v>500</v>
      </c>
    </row>
    <row r="79" spans="1:8" hidden="1">
      <c r="A79" s="20"/>
      <c r="B79" s="21"/>
      <c r="C79" s="21" t="s">
        <v>83</v>
      </c>
      <c r="D79" s="24" t="s">
        <v>84</v>
      </c>
      <c r="E79" s="5">
        <f ca="1">maj!H79</f>
        <v>27000</v>
      </c>
      <c r="F79" s="14"/>
      <c r="G79" s="42"/>
      <c r="H79" s="49">
        <f t="shared" ca="1" si="0"/>
        <v>27000</v>
      </c>
    </row>
    <row r="80" spans="1:8" hidden="1">
      <c r="A80" s="20"/>
      <c r="B80" s="21"/>
      <c r="C80" s="21" t="s">
        <v>85</v>
      </c>
      <c r="D80" s="24" t="s">
        <v>86</v>
      </c>
      <c r="E80" s="5">
        <f ca="1">maj!H80</f>
        <v>4000</v>
      </c>
      <c r="F80" s="14"/>
      <c r="G80" s="42"/>
      <c r="H80" s="49">
        <f t="shared" ca="1" si="0"/>
        <v>4000</v>
      </c>
    </row>
    <row r="81" spans="1:8" ht="25.5" hidden="1">
      <c r="A81" s="20"/>
      <c r="B81" s="21"/>
      <c r="C81" s="21" t="s">
        <v>87</v>
      </c>
      <c r="D81" s="24" t="s">
        <v>88</v>
      </c>
      <c r="E81" s="5">
        <f ca="1">maj!H81</f>
        <v>30500</v>
      </c>
      <c r="F81" s="14"/>
      <c r="G81" s="42"/>
      <c r="H81" s="49">
        <f t="shared" ca="1" si="0"/>
        <v>30500</v>
      </c>
    </row>
    <row r="82" spans="1:8" ht="51" hidden="1">
      <c r="A82" s="20"/>
      <c r="B82" s="21"/>
      <c r="C82" s="21" t="s">
        <v>89</v>
      </c>
      <c r="D82" s="24" t="s">
        <v>90</v>
      </c>
      <c r="E82" s="5">
        <f ca="1">maj!H82</f>
        <v>3000</v>
      </c>
      <c r="F82" s="15"/>
      <c r="G82" s="43"/>
      <c r="H82" s="49">
        <f t="shared" ca="1" si="0"/>
        <v>3000</v>
      </c>
    </row>
    <row r="83" spans="1:8" ht="25.5" hidden="1">
      <c r="A83" s="20"/>
      <c r="B83" s="21"/>
      <c r="C83" s="21" t="s">
        <v>67</v>
      </c>
      <c r="D83" s="24" t="s">
        <v>68</v>
      </c>
      <c r="E83" s="5">
        <f ca="1">maj!H83</f>
        <v>0</v>
      </c>
      <c r="F83" s="15"/>
      <c r="G83" s="43"/>
      <c r="H83" s="49">
        <f t="shared" ca="1" si="0"/>
        <v>0</v>
      </c>
    </row>
    <row r="84" spans="1:8" ht="25.5" hidden="1">
      <c r="A84" s="20"/>
      <c r="B84" s="21" t="s">
        <v>91</v>
      </c>
      <c r="C84" s="21"/>
      <c r="D84" s="24" t="s">
        <v>92</v>
      </c>
      <c r="E84" s="5">
        <f ca="1">maj!H84</f>
        <v>1189686</v>
      </c>
      <c r="F84" s="14">
        <f>SUM(F85:F86)</f>
        <v>0</v>
      </c>
      <c r="G84" s="42">
        <f>SUM(G85:G86)</f>
        <v>0</v>
      </c>
      <c r="H84" s="49">
        <f t="shared" ca="1" si="0"/>
        <v>1189686</v>
      </c>
    </row>
    <row r="85" spans="1:8" hidden="1">
      <c r="A85" s="20"/>
      <c r="B85" s="21"/>
      <c r="C85" s="21" t="s">
        <v>93</v>
      </c>
      <c r="D85" s="24" t="s">
        <v>94</v>
      </c>
      <c r="E85" s="5">
        <f ca="1">maj!H85</f>
        <v>1183186</v>
      </c>
      <c r="F85" s="14"/>
      <c r="G85" s="43"/>
      <c r="H85" s="49">
        <f t="shared" ca="1" si="0"/>
        <v>1183186</v>
      </c>
    </row>
    <row r="86" spans="1:8" hidden="1">
      <c r="A86" s="20"/>
      <c r="B86" s="21"/>
      <c r="C86" s="21" t="s">
        <v>95</v>
      </c>
      <c r="D86" s="24" t="s">
        <v>96</v>
      </c>
      <c r="E86" s="5">
        <f ca="1">maj!H86</f>
        <v>6500</v>
      </c>
      <c r="F86" s="14"/>
      <c r="G86" s="43"/>
      <c r="H86" s="49">
        <f t="shared" ca="1" si="0"/>
        <v>6500</v>
      </c>
    </row>
    <row r="87" spans="1:8" hidden="1">
      <c r="A87" s="25" t="s">
        <v>97</v>
      </c>
      <c r="B87" s="27"/>
      <c r="C87" s="27"/>
      <c r="D87" s="29" t="s">
        <v>98</v>
      </c>
      <c r="E87" s="5">
        <f ca="1">maj!H87</f>
        <v>7685739</v>
      </c>
      <c r="F87" s="19">
        <f>F88+F90+F92+F94</f>
        <v>0</v>
      </c>
      <c r="G87" s="19">
        <f>G88+G90+G92+G94</f>
        <v>0</v>
      </c>
      <c r="H87" s="48">
        <f t="shared" ca="1" si="0"/>
        <v>7685739</v>
      </c>
    </row>
    <row r="88" spans="1:8" ht="25.5" hidden="1">
      <c r="A88" s="20"/>
      <c r="B88" s="21" t="s">
        <v>99</v>
      </c>
      <c r="C88" s="21"/>
      <c r="D88" s="24" t="s">
        <v>100</v>
      </c>
      <c r="E88" s="5">
        <f ca="1">maj!H88</f>
        <v>4401446</v>
      </c>
      <c r="F88" s="14">
        <f>SUM(F89)</f>
        <v>0</v>
      </c>
      <c r="G88" s="42">
        <f>SUM(G89)</f>
        <v>0</v>
      </c>
      <c r="H88" s="49">
        <f t="shared" ca="1" si="0"/>
        <v>4401446</v>
      </c>
    </row>
    <row r="89" spans="1:8" hidden="1">
      <c r="A89" s="20"/>
      <c r="B89" s="21"/>
      <c r="C89" s="21" t="s">
        <v>101</v>
      </c>
      <c r="D89" s="24" t="s">
        <v>102</v>
      </c>
      <c r="E89" s="5">
        <f ca="1">maj!H89</f>
        <v>4401446</v>
      </c>
      <c r="F89" s="14"/>
      <c r="G89" s="42"/>
      <c r="H89" s="49">
        <f t="shared" ca="1" si="0"/>
        <v>4401446</v>
      </c>
    </row>
    <row r="90" spans="1:8" ht="25.5" hidden="1">
      <c r="A90" s="20"/>
      <c r="B90" s="21" t="s">
        <v>103</v>
      </c>
      <c r="C90" s="21"/>
      <c r="D90" s="24" t="s">
        <v>104</v>
      </c>
      <c r="E90" s="5">
        <f ca="1">maj!H90</f>
        <v>3235728</v>
      </c>
      <c r="F90" s="14">
        <f>SUM(F91)</f>
        <v>0</v>
      </c>
      <c r="G90" s="42">
        <f>SUM(G91)</f>
        <v>0</v>
      </c>
      <c r="H90" s="49">
        <f t="shared" ca="1" si="0"/>
        <v>3235728</v>
      </c>
    </row>
    <row r="91" spans="1:8" hidden="1">
      <c r="A91" s="20"/>
      <c r="B91" s="21"/>
      <c r="C91" s="21" t="s">
        <v>101</v>
      </c>
      <c r="D91" s="24" t="s">
        <v>105</v>
      </c>
      <c r="E91" s="5">
        <f ca="1">maj!H91</f>
        <v>3235728</v>
      </c>
      <c r="F91" s="14"/>
      <c r="G91" s="43"/>
      <c r="H91" s="49">
        <f t="shared" ca="1" si="0"/>
        <v>3235728</v>
      </c>
    </row>
    <row r="92" spans="1:8" hidden="1">
      <c r="A92" s="20"/>
      <c r="B92" s="21" t="s">
        <v>106</v>
      </c>
      <c r="C92" s="21"/>
      <c r="D92" s="24" t="s">
        <v>107</v>
      </c>
      <c r="E92" s="5">
        <f ca="1">maj!H92</f>
        <v>10000</v>
      </c>
      <c r="F92" s="14">
        <f>SUM(F93)</f>
        <v>0</v>
      </c>
      <c r="G92" s="42">
        <f>SUM(G93)</f>
        <v>0</v>
      </c>
      <c r="H92" s="49">
        <f t="shared" ca="1" si="0"/>
        <v>10000</v>
      </c>
    </row>
    <row r="93" spans="1:8" hidden="1">
      <c r="A93" s="20"/>
      <c r="B93" s="21"/>
      <c r="C93" s="21" t="s">
        <v>31</v>
      </c>
      <c r="D93" s="24" t="s">
        <v>32</v>
      </c>
      <c r="E93" s="5">
        <f ca="1">maj!H93</f>
        <v>10000</v>
      </c>
      <c r="F93" s="14"/>
      <c r="G93" s="42"/>
      <c r="H93" s="49">
        <f t="shared" ca="1" si="0"/>
        <v>10000</v>
      </c>
    </row>
    <row r="94" spans="1:8" ht="25.5" hidden="1">
      <c r="A94" s="20"/>
      <c r="B94" s="21" t="s">
        <v>138</v>
      </c>
      <c r="C94" s="21"/>
      <c r="D94" s="24" t="s">
        <v>139</v>
      </c>
      <c r="E94" s="5">
        <f ca="1">maj!H94</f>
        <v>38565</v>
      </c>
      <c r="F94" s="14">
        <f>SUM(F95)</f>
        <v>0</v>
      </c>
      <c r="G94" s="14">
        <f>SUM(G95)</f>
        <v>0</v>
      </c>
      <c r="H94" s="49">
        <f t="shared" ca="1" si="0"/>
        <v>38565</v>
      </c>
    </row>
    <row r="95" spans="1:8" hidden="1">
      <c r="A95" s="20"/>
      <c r="B95" s="21"/>
      <c r="C95" s="21" t="s">
        <v>101</v>
      </c>
      <c r="D95" s="24" t="s">
        <v>105</v>
      </c>
      <c r="E95" s="5">
        <f ca="1">maj!H95</f>
        <v>38565</v>
      </c>
      <c r="F95" s="14"/>
      <c r="G95" s="43"/>
      <c r="H95" s="49">
        <f t="shared" ca="1" si="0"/>
        <v>38565</v>
      </c>
    </row>
    <row r="96" spans="1:8" hidden="1">
      <c r="A96" s="25" t="s">
        <v>108</v>
      </c>
      <c r="B96" s="27"/>
      <c r="C96" s="27"/>
      <c r="D96" s="29" t="s">
        <v>109</v>
      </c>
      <c r="E96" s="5">
        <f ca="1">maj!H96</f>
        <v>38600</v>
      </c>
      <c r="F96" s="19">
        <f>F97+F100+F102</f>
        <v>0</v>
      </c>
      <c r="G96" s="30">
        <f>G97+G100+G102</f>
        <v>0</v>
      </c>
      <c r="H96" s="48">
        <f t="shared" ca="1" si="0"/>
        <v>38600</v>
      </c>
    </row>
    <row r="97" spans="1:8" hidden="1">
      <c r="A97" s="20"/>
      <c r="B97" s="21" t="s">
        <v>110</v>
      </c>
      <c r="C97" s="21"/>
      <c r="D97" s="24" t="s">
        <v>111</v>
      </c>
      <c r="E97" s="5">
        <f ca="1">maj!H97</f>
        <v>1000</v>
      </c>
      <c r="F97" s="14">
        <f>SUM(F98:F99)</f>
        <v>0</v>
      </c>
      <c r="G97" s="14">
        <f>SUM(G98:G99)</f>
        <v>0</v>
      </c>
      <c r="H97" s="49">
        <f t="shared" ref="H97:H129" ca="1" si="1">E97-F97+G97</f>
        <v>1000</v>
      </c>
    </row>
    <row r="98" spans="1:8" ht="38.25" hidden="1">
      <c r="A98" s="20"/>
      <c r="B98" s="21"/>
      <c r="C98" s="21" t="s">
        <v>116</v>
      </c>
      <c r="D98" s="24" t="s">
        <v>117</v>
      </c>
      <c r="E98" s="5">
        <f ca="1">maj!H98</f>
        <v>0</v>
      </c>
      <c r="F98" s="14"/>
      <c r="G98" s="42"/>
      <c r="H98" s="49">
        <f t="shared" ca="1" si="1"/>
        <v>0</v>
      </c>
    </row>
    <row r="99" spans="1:8" hidden="1">
      <c r="A99" s="20"/>
      <c r="B99" s="21"/>
      <c r="C99" s="21" t="s">
        <v>31</v>
      </c>
      <c r="D99" s="24" t="s">
        <v>32</v>
      </c>
      <c r="E99" s="5">
        <f ca="1">maj!H99</f>
        <v>1000</v>
      </c>
      <c r="F99" s="14"/>
      <c r="G99" s="43"/>
      <c r="H99" s="49">
        <f t="shared" ca="1" si="1"/>
        <v>1000</v>
      </c>
    </row>
    <row r="100" spans="1:8" hidden="1">
      <c r="A100" s="20"/>
      <c r="B100" s="21" t="s">
        <v>112</v>
      </c>
      <c r="C100" s="21"/>
      <c r="D100" s="24" t="s">
        <v>113</v>
      </c>
      <c r="E100" s="5">
        <f ca="1">maj!H100</f>
        <v>37600</v>
      </c>
      <c r="F100" s="14">
        <f>SUM(F101)</f>
        <v>0</v>
      </c>
      <c r="G100" s="42">
        <f>SUM(G101)</f>
        <v>0</v>
      </c>
      <c r="H100" s="49">
        <f t="shared" ca="1" si="1"/>
        <v>37600</v>
      </c>
    </row>
    <row r="101" spans="1:8" hidden="1">
      <c r="A101" s="20"/>
      <c r="B101" s="21"/>
      <c r="C101" s="21" t="s">
        <v>29</v>
      </c>
      <c r="D101" s="24" t="s">
        <v>30</v>
      </c>
      <c r="E101" s="5">
        <f ca="1">maj!H101</f>
        <v>37600</v>
      </c>
      <c r="F101" s="14"/>
      <c r="G101" s="43"/>
      <c r="H101" s="49">
        <f t="shared" ca="1" si="1"/>
        <v>37600</v>
      </c>
    </row>
    <row r="102" spans="1:8" hidden="1">
      <c r="A102" s="20"/>
      <c r="B102" s="21" t="s">
        <v>114</v>
      </c>
      <c r="C102" s="21"/>
      <c r="D102" s="24" t="s">
        <v>115</v>
      </c>
      <c r="E102" s="5">
        <f ca="1">maj!H102</f>
        <v>0</v>
      </c>
      <c r="F102" s="14">
        <f>SUM(F103)</f>
        <v>0</v>
      </c>
      <c r="G102" s="42">
        <f>SUM(G103)</f>
        <v>0</v>
      </c>
      <c r="H102" s="49">
        <f t="shared" ca="1" si="1"/>
        <v>0</v>
      </c>
    </row>
    <row r="103" spans="1:8" ht="38.25" hidden="1">
      <c r="A103" s="20"/>
      <c r="B103" s="21"/>
      <c r="C103" s="21" t="s">
        <v>116</v>
      </c>
      <c r="D103" s="24" t="s">
        <v>117</v>
      </c>
      <c r="E103" s="5">
        <f ca="1">maj!H103</f>
        <v>0</v>
      </c>
      <c r="F103" s="14"/>
      <c r="G103" s="43"/>
      <c r="H103" s="49">
        <f t="shared" ca="1" si="1"/>
        <v>0</v>
      </c>
    </row>
    <row r="104" spans="1:8" hidden="1">
      <c r="A104" s="25" t="s">
        <v>118</v>
      </c>
      <c r="B104" s="27"/>
      <c r="C104" s="27"/>
      <c r="D104" s="29" t="s">
        <v>119</v>
      </c>
      <c r="E104" s="5">
        <f ca="1">maj!H104</f>
        <v>2248215</v>
      </c>
      <c r="F104" s="19">
        <f>F105+F108+F110+F113+F117+F119</f>
        <v>0</v>
      </c>
      <c r="G104" s="30">
        <f>G105+G108+G110+G113+G117+G119</f>
        <v>0</v>
      </c>
      <c r="H104" s="48">
        <f t="shared" ca="1" si="1"/>
        <v>2248215</v>
      </c>
    </row>
    <row r="105" spans="1:8" ht="51" hidden="1">
      <c r="A105" s="20"/>
      <c r="B105" s="21" t="s">
        <v>120</v>
      </c>
      <c r="C105" s="21"/>
      <c r="D105" s="24" t="s">
        <v>121</v>
      </c>
      <c r="E105" s="5">
        <f ca="1">maj!H105</f>
        <v>1740000</v>
      </c>
      <c r="F105" s="42">
        <f>SUM(F106:F107)</f>
        <v>0</v>
      </c>
      <c r="G105" s="42">
        <f>SUM(G106:G107)</f>
        <v>0</v>
      </c>
      <c r="H105" s="49">
        <f t="shared" ca="1" si="1"/>
        <v>1740000</v>
      </c>
    </row>
    <row r="106" spans="1:8" ht="63.75" hidden="1">
      <c r="A106" s="20"/>
      <c r="B106" s="21"/>
      <c r="C106" s="21" t="s">
        <v>164</v>
      </c>
      <c r="D106" s="24" t="s">
        <v>165</v>
      </c>
      <c r="E106" s="5">
        <f ca="1">maj!H106</f>
        <v>5000</v>
      </c>
      <c r="F106" s="14"/>
      <c r="G106" s="42"/>
      <c r="H106" s="14">
        <v>5000</v>
      </c>
    </row>
    <row r="107" spans="1:8" ht="63.75" hidden="1">
      <c r="A107" s="20"/>
      <c r="B107" s="21"/>
      <c r="C107" s="21" t="s">
        <v>37</v>
      </c>
      <c r="D107" s="24" t="s">
        <v>38</v>
      </c>
      <c r="E107" s="5">
        <f ca="1">maj!H107</f>
        <v>1740000</v>
      </c>
      <c r="F107" s="14"/>
      <c r="G107" s="43"/>
      <c r="H107" s="49">
        <f t="shared" ca="1" si="1"/>
        <v>1740000</v>
      </c>
    </row>
    <row r="108" spans="1:8" ht="51" hidden="1">
      <c r="A108" s="20"/>
      <c r="B108" s="21" t="s">
        <v>122</v>
      </c>
      <c r="C108" s="21"/>
      <c r="D108" s="24" t="s">
        <v>123</v>
      </c>
      <c r="E108" s="5">
        <f ca="1">maj!H108</f>
        <v>7100</v>
      </c>
      <c r="F108" s="14">
        <f>SUM(F109)</f>
        <v>0</v>
      </c>
      <c r="G108" s="14">
        <f>SUM(G109)</f>
        <v>0</v>
      </c>
      <c r="H108" s="49">
        <f t="shared" ca="1" si="1"/>
        <v>7100</v>
      </c>
    </row>
    <row r="109" spans="1:8" ht="63.75" hidden="1">
      <c r="A109" s="20"/>
      <c r="B109" s="21"/>
      <c r="C109" s="21" t="s">
        <v>37</v>
      </c>
      <c r="D109" s="24" t="s">
        <v>38</v>
      </c>
      <c r="E109" s="5">
        <f ca="1">maj!H109</f>
        <v>7100</v>
      </c>
      <c r="F109" s="14"/>
      <c r="G109" s="43"/>
      <c r="H109" s="49">
        <f t="shared" ca="1" si="1"/>
        <v>7100</v>
      </c>
    </row>
    <row r="110" spans="1:8" ht="25.5" hidden="1">
      <c r="A110" s="20"/>
      <c r="B110" s="21" t="s">
        <v>124</v>
      </c>
      <c r="C110" s="21"/>
      <c r="D110" s="24" t="s">
        <v>125</v>
      </c>
      <c r="E110" s="5">
        <f ca="1">maj!H110</f>
        <v>134700</v>
      </c>
      <c r="F110" s="14">
        <f>SUM(F111:F112)</f>
        <v>0</v>
      </c>
      <c r="G110" s="42">
        <f>SUM(G111:G112)</f>
        <v>0</v>
      </c>
      <c r="H110" s="49">
        <f t="shared" ca="1" si="1"/>
        <v>134700</v>
      </c>
    </row>
    <row r="111" spans="1:8" ht="63.75" hidden="1">
      <c r="A111" s="20"/>
      <c r="B111" s="21"/>
      <c r="C111" s="21" t="s">
        <v>37</v>
      </c>
      <c r="D111" s="24" t="s">
        <v>38</v>
      </c>
      <c r="E111" s="5">
        <f ca="1">maj!H111</f>
        <v>85000</v>
      </c>
      <c r="F111" s="14"/>
      <c r="G111" s="43"/>
      <c r="H111" s="49">
        <f t="shared" ca="1" si="1"/>
        <v>85000</v>
      </c>
    </row>
    <row r="112" spans="1:8" ht="38.25" hidden="1">
      <c r="A112" s="20"/>
      <c r="B112" s="21"/>
      <c r="C112" s="21" t="s">
        <v>116</v>
      </c>
      <c r="D112" s="24" t="s">
        <v>117</v>
      </c>
      <c r="E112" s="5">
        <f ca="1">maj!H112</f>
        <v>49700</v>
      </c>
      <c r="F112" s="14"/>
      <c r="G112" s="43"/>
      <c r="H112" s="49">
        <f t="shared" ca="1" si="1"/>
        <v>49700</v>
      </c>
    </row>
    <row r="113" spans="1:8" hidden="1">
      <c r="A113" s="20"/>
      <c r="B113" s="21" t="s">
        <v>126</v>
      </c>
      <c r="C113" s="21"/>
      <c r="D113" s="24" t="s">
        <v>127</v>
      </c>
      <c r="E113" s="5">
        <f ca="1">maj!H113</f>
        <v>110600</v>
      </c>
      <c r="F113" s="14">
        <f>SUM(F114:F116)</f>
        <v>0</v>
      </c>
      <c r="G113" s="42">
        <f>SUM(G114:G116)</f>
        <v>0</v>
      </c>
      <c r="H113" s="49">
        <f t="shared" ca="1" si="1"/>
        <v>110600</v>
      </c>
    </row>
    <row r="114" spans="1:8" ht="38.25" hidden="1">
      <c r="A114" s="20"/>
      <c r="B114" s="21"/>
      <c r="C114" s="21" t="s">
        <v>116</v>
      </c>
      <c r="D114" s="24" t="s">
        <v>117</v>
      </c>
      <c r="E114" s="5">
        <f ca="1">maj!H114</f>
        <v>108100</v>
      </c>
      <c r="F114" s="14"/>
      <c r="G114" s="42"/>
      <c r="H114" s="49">
        <f t="shared" ca="1" si="1"/>
        <v>108100</v>
      </c>
    </row>
    <row r="115" spans="1:8" hidden="1">
      <c r="A115" s="20"/>
      <c r="B115" s="21"/>
      <c r="C115" s="21" t="s">
        <v>29</v>
      </c>
      <c r="D115" s="24" t="s">
        <v>30</v>
      </c>
      <c r="E115" s="5">
        <f ca="1">maj!H115</f>
        <v>1500</v>
      </c>
      <c r="F115" s="14"/>
      <c r="G115" s="43"/>
      <c r="H115" s="49">
        <f t="shared" ca="1" si="1"/>
        <v>1500</v>
      </c>
    </row>
    <row r="116" spans="1:8" hidden="1">
      <c r="A116" s="20"/>
      <c r="B116" s="21"/>
      <c r="C116" s="21" t="s">
        <v>31</v>
      </c>
      <c r="D116" s="24" t="s">
        <v>128</v>
      </c>
      <c r="E116" s="5">
        <f ca="1">maj!H116</f>
        <v>1000</v>
      </c>
      <c r="F116" s="14"/>
      <c r="G116" s="43"/>
      <c r="H116" s="49">
        <f t="shared" ca="1" si="1"/>
        <v>1000</v>
      </c>
    </row>
    <row r="117" spans="1:8" ht="25.5" hidden="1">
      <c r="A117" s="20"/>
      <c r="B117" s="21" t="s">
        <v>129</v>
      </c>
      <c r="C117" s="21"/>
      <c r="D117" s="24" t="s">
        <v>130</v>
      </c>
      <c r="E117" s="5">
        <f ca="1">maj!H117</f>
        <v>18750</v>
      </c>
      <c r="F117" s="14">
        <f>SUM(F118)</f>
        <v>0</v>
      </c>
      <c r="G117" s="42">
        <f>SUM(G118)</f>
        <v>0</v>
      </c>
      <c r="H117" s="49">
        <f t="shared" ca="1" si="1"/>
        <v>18750</v>
      </c>
    </row>
    <row r="118" spans="1:8" ht="63.75" hidden="1">
      <c r="A118" s="20"/>
      <c r="B118" s="21"/>
      <c r="C118" s="21" t="s">
        <v>37</v>
      </c>
      <c r="D118" s="24" t="s">
        <v>38</v>
      </c>
      <c r="E118" s="5">
        <f ca="1">maj!H118</f>
        <v>18750</v>
      </c>
      <c r="F118" s="14"/>
      <c r="G118" s="43"/>
      <c r="H118" s="49">
        <f t="shared" ca="1" si="1"/>
        <v>18750</v>
      </c>
    </row>
    <row r="119" spans="1:8" hidden="1">
      <c r="A119" s="20"/>
      <c r="B119" s="21" t="s">
        <v>131</v>
      </c>
      <c r="C119" s="21"/>
      <c r="D119" s="24" t="s">
        <v>132</v>
      </c>
      <c r="E119" s="5">
        <f ca="1">maj!H119</f>
        <v>237065</v>
      </c>
      <c r="F119" s="14">
        <f>SUM(F120)</f>
        <v>0</v>
      </c>
      <c r="G119" s="42">
        <f>SUM(G120:G121)</f>
        <v>0</v>
      </c>
      <c r="H119" s="49">
        <f t="shared" ca="1" si="1"/>
        <v>237065</v>
      </c>
    </row>
    <row r="120" spans="1:8" ht="38.25" hidden="1">
      <c r="A120" s="20"/>
      <c r="B120" s="21"/>
      <c r="C120" s="21" t="s">
        <v>116</v>
      </c>
      <c r="D120" s="24" t="s">
        <v>117</v>
      </c>
      <c r="E120" s="5">
        <f ca="1">maj!H120</f>
        <v>60000</v>
      </c>
      <c r="F120" s="14"/>
      <c r="G120" s="42"/>
      <c r="H120" s="49">
        <f t="shared" ca="1" si="1"/>
        <v>60000</v>
      </c>
    </row>
    <row r="121" spans="1:8" ht="51" hidden="1">
      <c r="A121" s="20"/>
      <c r="B121" s="21"/>
      <c r="C121" s="21" t="s">
        <v>143</v>
      </c>
      <c r="D121" s="24" t="s">
        <v>169</v>
      </c>
      <c r="E121" s="5">
        <f ca="1">maj!H121</f>
        <v>177065</v>
      </c>
      <c r="F121" s="15"/>
      <c r="G121" s="42"/>
      <c r="H121" s="49">
        <f t="shared" ca="1" si="1"/>
        <v>177065</v>
      </c>
    </row>
    <row r="122" spans="1:8" hidden="1">
      <c r="A122" s="53" t="s">
        <v>148</v>
      </c>
      <c r="B122" s="54"/>
      <c r="C122" s="54"/>
      <c r="D122" s="55" t="s">
        <v>151</v>
      </c>
      <c r="E122" s="5">
        <f ca="1">maj!H122</f>
        <v>65304</v>
      </c>
      <c r="F122" s="50">
        <f>SUM(F123)</f>
        <v>0</v>
      </c>
      <c r="G122" s="50">
        <f>SUM(G123)</f>
        <v>0</v>
      </c>
      <c r="H122" s="49">
        <f t="shared" ca="1" si="1"/>
        <v>65304</v>
      </c>
    </row>
    <row r="123" spans="1:8" hidden="1">
      <c r="A123" s="20"/>
      <c r="B123" s="21" t="s">
        <v>149</v>
      </c>
      <c r="C123" s="21"/>
      <c r="D123" s="24" t="s">
        <v>150</v>
      </c>
      <c r="E123" s="5">
        <f ca="1">maj!H123</f>
        <v>65304</v>
      </c>
      <c r="F123" s="50">
        <f>SUM(F124)</f>
        <v>0</v>
      </c>
      <c r="G123" s="50">
        <f>SUM(G124)</f>
        <v>0</v>
      </c>
      <c r="H123" s="49">
        <f t="shared" ca="1" si="1"/>
        <v>65304</v>
      </c>
    </row>
    <row r="124" spans="1:8" ht="38.25" hidden="1">
      <c r="A124" s="20"/>
      <c r="B124" s="21"/>
      <c r="C124" s="21" t="s">
        <v>116</v>
      </c>
      <c r="D124" s="24" t="s">
        <v>117</v>
      </c>
      <c r="E124" s="5">
        <f ca="1">maj!H124</f>
        <v>65304</v>
      </c>
      <c r="F124" s="15"/>
      <c r="G124" s="43"/>
      <c r="H124" s="49">
        <f t="shared" ca="1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 ca="1">maj!H125</f>
        <v>0</v>
      </c>
      <c r="F125" s="5">
        <f>F126</f>
        <v>0</v>
      </c>
      <c r="G125" s="5">
        <f>G126</f>
        <v>8000</v>
      </c>
      <c r="H125" s="48">
        <f t="shared" ca="1" si="1"/>
        <v>8000</v>
      </c>
    </row>
    <row r="126" spans="1:8">
      <c r="A126" s="20"/>
      <c r="B126" s="21" t="s">
        <v>145</v>
      </c>
      <c r="C126" s="21"/>
      <c r="D126" s="24" t="s">
        <v>10</v>
      </c>
      <c r="E126" s="5">
        <f ca="1">maj!H126</f>
        <v>0</v>
      </c>
      <c r="F126" s="50">
        <f>SUM(F127)</f>
        <v>0</v>
      </c>
      <c r="G126" s="50">
        <f>SUM(G127)</f>
        <v>8000</v>
      </c>
      <c r="H126" s="48">
        <f t="shared" ca="1" si="1"/>
        <v>8000</v>
      </c>
    </row>
    <row r="127" spans="1:8" ht="51">
      <c r="A127" s="20"/>
      <c r="B127" s="21"/>
      <c r="C127" s="21" t="s">
        <v>146</v>
      </c>
      <c r="D127" s="24" t="s">
        <v>152</v>
      </c>
      <c r="E127" s="5">
        <f ca="1">maj!H127</f>
        <v>0</v>
      </c>
      <c r="F127" s="15"/>
      <c r="G127" s="42">
        <v>8000</v>
      </c>
      <c r="H127" s="48">
        <f t="shared" ca="1" si="1"/>
        <v>8000</v>
      </c>
    </row>
    <row r="128" spans="1:8">
      <c r="A128" s="20"/>
      <c r="B128" s="21"/>
      <c r="C128" s="22"/>
      <c r="D128" s="23"/>
      <c r="E128" s="5"/>
      <c r="F128" s="15"/>
      <c r="G128" s="43"/>
      <c r="H128" s="49"/>
    </row>
    <row r="129" spans="1:8">
      <c r="A129" s="63" t="s">
        <v>133</v>
      </c>
      <c r="B129" s="64"/>
      <c r="C129" s="64"/>
      <c r="D129" s="65"/>
      <c r="E129" s="5">
        <f ca="1">maj!H129</f>
        <v>13668306</v>
      </c>
      <c r="F129" s="30">
        <f>F13+F20+F27+F40+F48+F53+F59+F87+F96+F104+F37</f>
        <v>0</v>
      </c>
      <c r="G129" s="30">
        <f>G13+G20+G27+G40+G48+G53+G59+G87+G96+G104+G37+G122+G125</f>
        <v>312433</v>
      </c>
      <c r="H129" s="48">
        <f t="shared" ca="1" si="1"/>
        <v>13980739</v>
      </c>
    </row>
    <row r="130" spans="1:8">
      <c r="E130" s="5"/>
    </row>
  </sheetData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18 lutego</vt:lpstr>
      <vt:lpstr>marzec</vt:lpstr>
      <vt:lpstr>kwiecień</vt:lpstr>
      <vt:lpstr>maj</vt:lpstr>
      <vt:lpstr>21 maja</vt:lpstr>
    </vt:vector>
  </TitlesOfParts>
  <Company>Szkół Gminy Mordy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Zespół Ekonomiczno-Administracyjny</dc:creator>
  <cp:lastModifiedBy>Twoja nazwa użytkownika</cp:lastModifiedBy>
  <cp:lastPrinted>2009-05-25T08:46:04Z</cp:lastPrinted>
  <dcterms:created xsi:type="dcterms:W3CDTF">2008-02-29T11:38:15Z</dcterms:created>
  <dcterms:modified xsi:type="dcterms:W3CDTF">2009-05-25T08:49:18Z</dcterms:modified>
</cp:coreProperties>
</file>