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4" activeTab="7"/>
  </bookViews>
  <sheets>
    <sheet name="1 Zmiana" sheetId="1" r:id="rId1"/>
    <sheet name="19 czerwca" sheetId="2" r:id="rId2"/>
    <sheet name="30czerwiec" sheetId="3" r:id="rId3"/>
    <sheet name="31 lipiec" sheetId="4" r:id="rId4"/>
    <sheet name="4 wrzsień" sheetId="5" r:id="rId5"/>
    <sheet name="18 wrzesień" sheetId="6" r:id="rId6"/>
    <sheet name="30wrzesień" sheetId="7" r:id="rId7"/>
    <sheet name="16 październik" sheetId="8" r:id="rId8"/>
    <sheet name="30 X" sheetId="9" r:id="rId9"/>
    <sheet name="listopad" sheetId="10" r:id="rId10"/>
  </sheets>
  <definedNames/>
  <calcPr fullCalcOnLoad="1"/>
</workbook>
</file>

<file path=xl/sharedStrings.xml><?xml version="1.0" encoding="utf-8"?>
<sst xmlns="http://schemas.openxmlformats.org/spreadsheetml/2006/main" count="2221" uniqueCount="199">
  <si>
    <t>Dział</t>
  </si>
  <si>
    <t>Rozdział*</t>
  </si>
  <si>
    <t>§</t>
  </si>
  <si>
    <t>Źródło dochodów</t>
  </si>
  <si>
    <t>010</t>
  </si>
  <si>
    <t>Rolnictwo i łowiectwo</t>
  </si>
  <si>
    <t>01010</t>
  </si>
  <si>
    <t>Infrastruktura wodociągowa i sanitacyjna wsi</t>
  </si>
  <si>
    <t>Środki na dofinansowanie własnych inwestycji gmin( związków gmin), powiatów(związków powiatów), samorządów województw, pozyskane z innych źródeł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</si>
  <si>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</si>
  <si>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</si>
  <si>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</si>
  <si>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umów o podobnym charakterze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</si>
  <si>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</si>
  <si>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</si>
  <si>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</si>
  <si>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</si>
  <si>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porozumień(umów) między jst</t>
  </si>
  <si>
    <t>Wpływy z tytułu pomocy finansowej udzielanej między jednostkami samorządu terytorialnego na dofinansowanie własnych zadań inwestycyjnych i zakupów inwestycyjnych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</si>
  <si>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</si>
  <si>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</si>
  <si>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</si>
  <si>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</si>
  <si>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</si>
  <si>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</si>
  <si>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</si>
  <si>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</si>
  <si>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0770</t>
  </si>
  <si>
    <t xml:space="preserve">Wpłaty z tytułu odpłatnego nabycia prawa własności oraz prawa użytkowania wieczystego nieruchomości </t>
  </si>
  <si>
    <t>0830</t>
  </si>
  <si>
    <t>Wpływy z usług</t>
  </si>
  <si>
    <t>0920</t>
  </si>
  <si>
    <t>Pozostałe odsetki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</si>
  <si>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</si>
  <si>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</si>
  <si>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</si>
  <si>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</si>
  <si>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</si>
  <si>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</si>
  <si>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</si>
  <si>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</si>
  <si>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</si>
  <si>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gmin(miast i miast na prawach pow.)</t>
  </si>
  <si>
    <t>0970</t>
  </si>
  <si>
    <t>Wpływy z różnych dochodów</t>
  </si>
  <si>
    <t>751</t>
  </si>
  <si>
    <t>Urzędy naczelnych organów władzypaństwowej, kontroli i ochrony prawa oraz sądownictwa</t>
  </si>
  <si>
    <t>75101</t>
  </si>
  <si>
    <t xml:space="preserve">Urzędy naczelnych organów władzypaństwowej, kontroli i ochrony prawa 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</si>
  <si>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</si>
  <si>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</si>
  <si>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</si>
  <si>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</si>
  <si>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</si>
  <si>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 nych jrednostek nieposiadających osobowości prawnej oraz wydatki związane z ich poborem</t>
  </si>
  <si>
    <t>75601</t>
  </si>
  <si>
    <t>Wpływy z podatku dochodowego od osób fizycznych</t>
  </si>
  <si>
    <t>0350</t>
  </si>
  <si>
    <t>Podatek od działalnosci gospodarczej osób fizycznych opłacany w formie karty podatkowej</t>
  </si>
  <si>
    <t>75615</t>
  </si>
  <si>
    <t>Wpływy z podatku rolnego, podatku leśnego,podatku od czynności cywilnoprawnych, podatku od spadków i darowizn oraz podatków i opłat lokalnych od osób prawnych i innych jenostek organizacyjnych</t>
  </si>
  <si>
    <t>0310</t>
  </si>
  <si>
    <t>Podatek od nieruchomości</t>
  </si>
  <si>
    <t>0320</t>
  </si>
  <si>
    <t>Podatek rolny</t>
  </si>
  <si>
    <t>0330</t>
  </si>
  <si>
    <t>Podatek leśny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</si>
  <si>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</si>
  <si>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</si>
  <si>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</si>
  <si>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</t>
  </si>
  <si>
    <t>0340</t>
  </si>
  <si>
    <t>Podatek od środków transportowych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</si>
  <si>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</si>
  <si>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</si>
  <si>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</si>
  <si>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</si>
  <si>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</si>
  <si>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</si>
  <si>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</si>
  <si>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</si>
  <si>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</si>
  <si>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</si>
  <si>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</si>
  <si>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</si>
  <si>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</si>
  <si>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</si>
  <si>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</si>
  <si>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Wpływy z opłat zawydawanie 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</si>
  <si>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</si>
  <si>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</si>
  <si>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</si>
  <si>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</si>
  <si>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</si>
  <si>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</si>
  <si>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</si>
  <si>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</si>
  <si>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</si>
  <si>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</si>
  <si>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</si>
  <si>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</si>
  <si>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</si>
  <si>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budźetu państwa</t>
  </si>
  <si>
    <t>75807</t>
  </si>
  <si>
    <t>Część wyrównawcza subwencji ogólnej dla gmin</t>
  </si>
  <si>
    <t>Subwencje ogólne z budżetu państwa</t>
  </si>
  <si>
    <t>75814</t>
  </si>
  <si>
    <t>Różne rozliczenia finansowe</t>
  </si>
  <si>
    <t>801</t>
  </si>
  <si>
    <t xml:space="preserve">Oświata i wychowanie </t>
  </si>
  <si>
    <t>80101</t>
  </si>
  <si>
    <t>Szkoły podstawowe</t>
  </si>
  <si>
    <t>80104</t>
  </si>
  <si>
    <t>Przedszkola</t>
  </si>
  <si>
    <t>80195</t>
  </si>
  <si>
    <t>Pozotała działalność</t>
  </si>
  <si>
    <t>2030</t>
  </si>
  <si>
    <t>Dotacje celowe otrzymane z budżetu państwa na realizację własnych  zadań bieżących gmin (związków gmin)</t>
  </si>
  <si>
    <t>852</t>
  </si>
  <si>
    <t>Pomoc społeczna</t>
  </si>
  <si>
    <t>85212</t>
  </si>
  <si>
    <t>Świadczenia rodzinne, zaliczka alimentacyjn a oraz składki na ubezpieczenia emerytalne i rentowe z ubezpieczenia społecznego</t>
  </si>
  <si>
    <t>85213</t>
  </si>
  <si>
    <t>Składki na ubezpieczenie zdrowotne opłacane za osoby pobierajace niektóre swiadczenia z pomocy społecznej oraz niektóre świadczenia rodzinne</t>
  </si>
  <si>
    <t>85214</t>
  </si>
  <si>
    <t>Zasiłki i pomoc w naturze oraz składki na  ubezpieczenia emerytalne i rentowe</t>
  </si>
  <si>
    <t>85219</t>
  </si>
  <si>
    <t>Ośrodki pomocy społecznej</t>
  </si>
  <si>
    <t>Pozostale odsetki</t>
  </si>
  <si>
    <t>85228</t>
  </si>
  <si>
    <t>Usługi opiekuńcze i specjalistyczne usługi opiekuńcze</t>
  </si>
  <si>
    <t>85295</t>
  </si>
  <si>
    <t>Pozostała działałność</t>
  </si>
  <si>
    <t>Dochody ogółem</t>
  </si>
  <si>
    <t>Dochód na 2008 rok</t>
  </si>
  <si>
    <t>Zmniejszenia</t>
  </si>
  <si>
    <t>Zwiększenia</t>
  </si>
  <si>
    <t>Dochód po zmianach</t>
  </si>
  <si>
    <t>Załącznik nr 1</t>
  </si>
  <si>
    <t>Dochody</t>
  </si>
  <si>
    <t>75831</t>
  </si>
  <si>
    <t>Część równoważąca subwencje ogólne dla gmin</t>
  </si>
  <si>
    <t>Burmistrza  Miasta i Gminy Mordy</t>
  </si>
  <si>
    <t>Plan na 2008 rok</t>
  </si>
  <si>
    <t>Plan po zmianach</t>
  </si>
  <si>
    <t>60016</t>
  </si>
  <si>
    <t>Drogi publiczne gminne</t>
  </si>
  <si>
    <t>6300</t>
  </si>
  <si>
    <t>2023</t>
  </si>
  <si>
    <t>900</t>
  </si>
  <si>
    <t>90095</t>
  </si>
  <si>
    <t>2440</t>
  </si>
  <si>
    <t>Dotacje celowe otrzymane z budżetu państwa na zadania bieżące realizowane przez gminę na podstawie porozumień z organami administracji rządowej</t>
  </si>
  <si>
    <t>Gospodarka komunalna i ochrona środowiska</t>
  </si>
  <si>
    <t>Dotacje otrzymane z funduszy celowych na realizację zadań bieżących jednostek sektora finansów publicznych</t>
  </si>
  <si>
    <t>z dnia 21 maja 2008r.</t>
  </si>
  <si>
    <t>854</t>
  </si>
  <si>
    <t>85415</t>
  </si>
  <si>
    <t>Pomoc materialna dla uczniów</t>
  </si>
  <si>
    <t>Edukacyjna opieka wychowawcza</t>
  </si>
  <si>
    <t>do zarządzenia nr 14/08</t>
  </si>
  <si>
    <t>z dnia 19 czerwca 2008r.</t>
  </si>
  <si>
    <t>Dotacje przekazane z funduszy celowych na realizację zadań bieżących dla jedostek sektora  finansów publicznych</t>
  </si>
  <si>
    <t>Dotacje otrzymane z funduszy celowych na finansowanie lub dofinansowanie kosztów realizacjiinwestycji i zakupów inwestycyjnych jednostek sektora finansów publicznych</t>
  </si>
  <si>
    <t>710</t>
  </si>
  <si>
    <t>71035</t>
  </si>
  <si>
    <t>2020</t>
  </si>
  <si>
    <t xml:space="preserve">Działalność usługowa </t>
  </si>
  <si>
    <t>Cmentarze</t>
  </si>
  <si>
    <t>Dotacje celowe otrzymane z budżetu państwa na zadania bieżące realizowane przez gminę na podstawie porozumień z organizacjami administracji rządowej</t>
  </si>
  <si>
    <t>do zarządzenia nr 20/08</t>
  </si>
  <si>
    <t>Rady Miejskiej w Mordach</t>
  </si>
  <si>
    <t>z dnia 30 czerwca 2008r.</t>
  </si>
  <si>
    <t>do Uchwały nrXVIII/ 92/08</t>
  </si>
  <si>
    <t>75412</t>
  </si>
  <si>
    <t>2710</t>
  </si>
  <si>
    <t>Ochotnicze straże pożarne</t>
  </si>
  <si>
    <t>Dotacja celowa na pomoc finansową udzielaną między jednostkami samorządu terytorialnego na dofinansowanie własnych zadań bieżących</t>
  </si>
  <si>
    <t>z dnia 31 lipca 2008r.</t>
  </si>
  <si>
    <t>do Uchwały nr XIX/ 101/08</t>
  </si>
  <si>
    <t>6310</t>
  </si>
  <si>
    <t>Dotacje celowe otrzymane z budżetu państwa na inwestycje i zakupy inwestycyjne z zakresu administracji rządowej oraz innych zadań zleconych gminom ustawami</t>
  </si>
  <si>
    <t>do Uchwały nr XX/ .../08</t>
  </si>
  <si>
    <t>z dnia 18 września 2008r.</t>
  </si>
  <si>
    <t>z dnia 30 września 2008r.</t>
  </si>
  <si>
    <t>do zarządzenia nr  31/08</t>
  </si>
  <si>
    <t>Burmisrza Miasta i Gminy  Mordy</t>
  </si>
  <si>
    <t>Plan  na 2008 rok</t>
  </si>
  <si>
    <t>0760</t>
  </si>
  <si>
    <t>Wpływy z tytułu przekształcenia prawa użytkowania wieczystego przysługującego osobom fizycznym w prawo włsności</t>
  </si>
  <si>
    <r>
      <t>W</t>
    </r>
    <r>
      <rPr>
        <sz val="10"/>
        <rFont val="Arial CE"/>
        <family val="0"/>
      </rPr>
      <t>pływy z tytułu pomocy finansowej udzielanej miedzy JST na dofinansowanie własnych zadań inwestycyjnych i zakupów inwestycyjnych</t>
    </r>
  </si>
  <si>
    <t>z dnia 16 października 2008r.</t>
  </si>
  <si>
    <t>do Uchwały nr XXI / 108 /08</t>
  </si>
  <si>
    <t>Dotacje celowe otrzymane z budżetu państwa na zdania bieżące realizowane przez gminę na podstawie porozumień z organami administracji rządowej</t>
  </si>
  <si>
    <t>Burmistrza Miasta i Gminy  Mordy</t>
  </si>
  <si>
    <t>z dnia 30 października 2008r.</t>
  </si>
  <si>
    <t>do zarządzenia nr 37/08</t>
  </si>
  <si>
    <t>Dochody na 2008 rok</t>
  </si>
  <si>
    <t>Dochody po zmianach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</si>
</sst>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 CE"/>
      <family val="0"/>
    </font>
    <font>
      <sz val="6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3" fontId="1" fillId="0" borderId="18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3" fontId="5" fillId="0" borderId="1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49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0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49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17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7109375" style="0" customWidth="1"/>
    <col min="3" max="3" width="6.57421875" style="0" customWidth="1"/>
    <col min="4" max="4" width="34.28125" style="0" customWidth="1"/>
    <col min="5" max="5" width="11.00390625" style="0" customWidth="1"/>
    <col min="6" max="6" width="9.8515625" style="0" customWidth="1"/>
    <col min="8" max="8" width="11.140625" style="0" customWidth="1"/>
  </cols>
  <sheetData>
    <row r="4" spans="1:5" ht="12.75">
      <c r="A4" s="54"/>
      <c r="B4" s="54"/>
      <c r="C4" s="54"/>
      <c r="D4" s="54"/>
      <c r="E4" s="54" t="s">
        <v>138</v>
      </c>
    </row>
    <row r="5" spans="1:5" ht="12.75">
      <c r="A5" s="54"/>
      <c r="B5" s="54"/>
      <c r="C5" s="54"/>
      <c r="D5" s="54"/>
      <c r="E5" s="54" t="s">
        <v>160</v>
      </c>
    </row>
    <row r="6" spans="1:5" ht="12.75">
      <c r="A6" s="54"/>
      <c r="B6" s="54"/>
      <c r="C6" s="54"/>
      <c r="D6" s="54"/>
      <c r="E6" s="54" t="s">
        <v>142</v>
      </c>
    </row>
    <row r="7" spans="1:5" ht="12.75">
      <c r="A7" s="56" t="s">
        <v>139</v>
      </c>
      <c r="B7" s="54"/>
      <c r="C7" s="54"/>
      <c r="D7" s="54"/>
      <c r="E7" s="54" t="s">
        <v>155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143</v>
      </c>
      <c r="F11" s="40" t="s">
        <v>135</v>
      </c>
      <c r="G11" s="41" t="s">
        <v>136</v>
      </c>
      <c r="H11" s="40" t="s">
        <v>144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E14+E17</f>
        <v>212850</v>
      </c>
      <c r="F13" s="5">
        <f>F14+F17</f>
        <v>0</v>
      </c>
      <c r="G13" s="43">
        <f>G14+G17</f>
        <v>143253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49">
        <f>SUM(E15:E16)</f>
        <v>210000</v>
      </c>
      <c r="F14" s="49">
        <f>SUM(F16)</f>
        <v>0</v>
      </c>
      <c r="G14" s="50">
        <f>SUM(G16)</f>
        <v>0</v>
      </c>
      <c r="H14" s="52">
        <f>E14-F14+G14</f>
        <v>210000</v>
      </c>
    </row>
    <row r="15" spans="1:8" ht="76.5">
      <c r="A15" s="10"/>
      <c r="B15" s="11"/>
      <c r="C15" s="12">
        <v>6300</v>
      </c>
      <c r="D15" s="9" t="s">
        <v>18</v>
      </c>
      <c r="E15" s="57">
        <v>150000</v>
      </c>
      <c r="F15" s="58"/>
      <c r="G15" s="59"/>
      <c r="H15" s="52">
        <f aca="true" t="shared" si="0" ref="H15:H84">E15-F15+G15</f>
        <v>150000</v>
      </c>
    </row>
    <row r="16" spans="1:8" ht="63.75">
      <c r="A16" s="10"/>
      <c r="B16" s="11"/>
      <c r="C16" s="12">
        <v>6290</v>
      </c>
      <c r="D16" s="13" t="s">
        <v>8</v>
      </c>
      <c r="E16" s="14">
        <v>60000</v>
      </c>
      <c r="F16" s="15"/>
      <c r="G16" s="44"/>
      <c r="H16" s="52">
        <f t="shared" si="0"/>
        <v>60000</v>
      </c>
    </row>
    <row r="17" spans="1:8" ht="12.75">
      <c r="A17" s="6"/>
      <c r="B17" s="7" t="s">
        <v>9</v>
      </c>
      <c r="C17" s="8"/>
      <c r="D17" s="8" t="s">
        <v>10</v>
      </c>
      <c r="E17" s="16">
        <f>SUM(E18:E19)</f>
        <v>2850</v>
      </c>
      <c r="F17" s="16">
        <f>SUM(F18:F19)</f>
        <v>0</v>
      </c>
      <c r="G17" s="45">
        <f>SUM(G18:G19)</f>
        <v>143253</v>
      </c>
      <c r="H17" s="52">
        <f t="shared" si="0"/>
        <v>146103</v>
      </c>
    </row>
    <row r="18" spans="1:8" ht="63.75">
      <c r="A18" s="10"/>
      <c r="B18" s="11"/>
      <c r="C18" s="12">
        <v>2010</v>
      </c>
      <c r="D18" s="26" t="s">
        <v>38</v>
      </c>
      <c r="E18" s="16"/>
      <c r="F18" s="16"/>
      <c r="G18" s="45">
        <v>143253</v>
      </c>
      <c r="H18" s="52">
        <f>E18-F18+G18</f>
        <v>143253</v>
      </c>
    </row>
    <row r="19" spans="1:8" ht="89.25">
      <c r="A19" s="10"/>
      <c r="B19" s="11"/>
      <c r="C19" s="11" t="s">
        <v>11</v>
      </c>
      <c r="D19" s="13" t="s">
        <v>12</v>
      </c>
      <c r="E19" s="16">
        <v>2850</v>
      </c>
      <c r="F19" s="16"/>
      <c r="G19" s="46"/>
      <c r="H19" s="52">
        <f t="shared" si="0"/>
        <v>2850</v>
      </c>
    </row>
    <row r="20" spans="1:8" ht="12.75">
      <c r="A20" s="18" t="s">
        <v>13</v>
      </c>
      <c r="B20" s="19"/>
      <c r="C20" s="20"/>
      <c r="D20" s="20" t="s">
        <v>14</v>
      </c>
      <c r="E20" s="21">
        <f>E21+E24</f>
        <v>315192</v>
      </c>
      <c r="F20" s="21">
        <f>F21</f>
        <v>0</v>
      </c>
      <c r="G20" s="32">
        <f>G21</f>
        <v>0</v>
      </c>
      <c r="H20" s="51">
        <f t="shared" si="0"/>
        <v>315192</v>
      </c>
    </row>
    <row r="21" spans="1:8" ht="12.75">
      <c r="A21" s="22"/>
      <c r="B21" s="23" t="s">
        <v>15</v>
      </c>
      <c r="C21" s="24"/>
      <c r="D21" s="25" t="s">
        <v>16</v>
      </c>
      <c r="E21" s="16">
        <f>SUM(E22:E23)</f>
        <v>115192</v>
      </c>
      <c r="F21" s="16">
        <f>SUM(F22:F23)</f>
        <v>0</v>
      </c>
      <c r="G21" s="45">
        <f>SUM(G22:G23)</f>
        <v>0</v>
      </c>
      <c r="H21" s="52">
        <f t="shared" si="0"/>
        <v>115192</v>
      </c>
    </row>
    <row r="22" spans="1:8" ht="51">
      <c r="A22" s="22"/>
      <c r="B22" s="23"/>
      <c r="C22" s="24">
        <v>2320</v>
      </c>
      <c r="D22" s="26" t="s">
        <v>17</v>
      </c>
      <c r="E22" s="16">
        <v>15192</v>
      </c>
      <c r="F22" s="16"/>
      <c r="G22" s="46"/>
      <c r="H22" s="52">
        <f t="shared" si="0"/>
        <v>15192</v>
      </c>
    </row>
    <row r="23" spans="1:8" ht="76.5">
      <c r="A23" s="22"/>
      <c r="B23" s="23"/>
      <c r="C23" s="24">
        <v>6300</v>
      </c>
      <c r="D23" s="9" t="s">
        <v>18</v>
      </c>
      <c r="E23" s="16">
        <v>100000</v>
      </c>
      <c r="F23" s="16"/>
      <c r="G23" s="46"/>
      <c r="H23" s="52">
        <f t="shared" si="0"/>
        <v>100000</v>
      </c>
    </row>
    <row r="24" spans="1:8" ht="12.75">
      <c r="A24" s="22"/>
      <c r="B24" s="23" t="s">
        <v>145</v>
      </c>
      <c r="C24" s="24"/>
      <c r="D24" s="9" t="s">
        <v>146</v>
      </c>
      <c r="E24" s="16">
        <f>SUM(E25)</f>
        <v>200000</v>
      </c>
      <c r="F24" s="16"/>
      <c r="G24" s="46"/>
      <c r="H24" s="52">
        <f>E24-F24+G24</f>
        <v>200000</v>
      </c>
    </row>
    <row r="25" spans="1:8" ht="76.5">
      <c r="A25" s="22"/>
      <c r="B25" s="23"/>
      <c r="C25" s="24">
        <v>6300</v>
      </c>
      <c r="D25" s="9" t="s">
        <v>18</v>
      </c>
      <c r="E25" s="16">
        <v>200000</v>
      </c>
      <c r="F25" s="16"/>
      <c r="G25" s="46"/>
      <c r="H25" s="52">
        <f>E25-F25+G25</f>
        <v>200000</v>
      </c>
    </row>
    <row r="26" spans="1:8" ht="12.75">
      <c r="A26" s="27" t="s">
        <v>19</v>
      </c>
      <c r="B26" s="23"/>
      <c r="C26" s="24"/>
      <c r="D26" s="28" t="s">
        <v>20</v>
      </c>
      <c r="E26" s="21">
        <f>E27</f>
        <v>198448</v>
      </c>
      <c r="F26" s="21">
        <f>F27</f>
        <v>0</v>
      </c>
      <c r="G26" s="32">
        <f>G27</f>
        <v>0</v>
      </c>
      <c r="H26" s="51">
        <f t="shared" si="0"/>
        <v>198448</v>
      </c>
    </row>
    <row r="27" spans="1:8" ht="12.75">
      <c r="A27" s="22"/>
      <c r="B27" s="23" t="s">
        <v>21</v>
      </c>
      <c r="C27" s="24"/>
      <c r="D27" s="25" t="s">
        <v>22</v>
      </c>
      <c r="E27" s="16">
        <f>SUM(E28:E33)</f>
        <v>198448</v>
      </c>
      <c r="F27" s="16">
        <f>SUM(F28:F33)</f>
        <v>0</v>
      </c>
      <c r="G27" s="45">
        <f>SUM(G28:G33)</f>
        <v>0</v>
      </c>
      <c r="H27" s="52">
        <f t="shared" si="0"/>
        <v>198448</v>
      </c>
    </row>
    <row r="28" spans="1:8" ht="38.25">
      <c r="A28" s="22"/>
      <c r="B28" s="23"/>
      <c r="C28" s="23" t="s">
        <v>23</v>
      </c>
      <c r="D28" s="26" t="s">
        <v>24</v>
      </c>
      <c r="E28" s="16">
        <v>8156</v>
      </c>
      <c r="F28" s="16"/>
      <c r="G28" s="46"/>
      <c r="H28" s="52">
        <f t="shared" si="0"/>
        <v>8156</v>
      </c>
    </row>
    <row r="29" spans="1:8" ht="12.75">
      <c r="A29" s="22"/>
      <c r="B29" s="23"/>
      <c r="C29" s="23" t="s">
        <v>25</v>
      </c>
      <c r="D29" s="25" t="s">
        <v>26</v>
      </c>
      <c r="E29" s="16">
        <v>0</v>
      </c>
      <c r="F29" s="16"/>
      <c r="G29" s="46"/>
      <c r="H29" s="52">
        <f t="shared" si="0"/>
        <v>0</v>
      </c>
    </row>
    <row r="30" spans="1:8" ht="89.25">
      <c r="A30" s="22"/>
      <c r="B30" s="23"/>
      <c r="C30" s="23" t="s">
        <v>11</v>
      </c>
      <c r="D30" s="26" t="s">
        <v>12</v>
      </c>
      <c r="E30" s="16">
        <v>83792</v>
      </c>
      <c r="F30" s="16"/>
      <c r="G30" s="46"/>
      <c r="H30" s="52">
        <f t="shared" si="0"/>
        <v>83792</v>
      </c>
    </row>
    <row r="31" spans="1:8" ht="51">
      <c r="A31" s="22"/>
      <c r="B31" s="23"/>
      <c r="C31" s="23" t="s">
        <v>27</v>
      </c>
      <c r="D31" s="26" t="s">
        <v>28</v>
      </c>
      <c r="E31" s="16">
        <v>98000</v>
      </c>
      <c r="F31" s="16"/>
      <c r="G31" s="45"/>
      <c r="H31" s="52">
        <f t="shared" si="0"/>
        <v>98000</v>
      </c>
    </row>
    <row r="32" spans="1:8" ht="12.75">
      <c r="A32" s="22"/>
      <c r="B32" s="23"/>
      <c r="C32" s="23" t="s">
        <v>29</v>
      </c>
      <c r="D32" s="25" t="s">
        <v>30</v>
      </c>
      <c r="E32" s="16">
        <v>8000</v>
      </c>
      <c r="F32" s="16"/>
      <c r="G32" s="46"/>
      <c r="H32" s="52">
        <f t="shared" si="0"/>
        <v>8000</v>
      </c>
    </row>
    <row r="33" spans="1:8" ht="12.75">
      <c r="A33" s="22"/>
      <c r="B33" s="23"/>
      <c r="C33" s="23" t="s">
        <v>31</v>
      </c>
      <c r="D33" s="25" t="s">
        <v>32</v>
      </c>
      <c r="E33" s="16">
        <v>500</v>
      </c>
      <c r="F33" s="16"/>
      <c r="G33" s="46"/>
      <c r="H33" s="52">
        <f t="shared" si="0"/>
        <v>500</v>
      </c>
    </row>
    <row r="34" spans="1:8" ht="12.75">
      <c r="A34" s="27" t="s">
        <v>33</v>
      </c>
      <c r="B34" s="29"/>
      <c r="C34" s="29"/>
      <c r="D34" s="30" t="s">
        <v>34</v>
      </c>
      <c r="E34" s="21">
        <f>E35+E38</f>
        <v>76111</v>
      </c>
      <c r="F34" s="21">
        <f>F35+F38</f>
        <v>0</v>
      </c>
      <c r="G34" s="32">
        <f>G35+G38</f>
        <v>0</v>
      </c>
      <c r="H34" s="51">
        <f t="shared" si="0"/>
        <v>76111</v>
      </c>
    </row>
    <row r="35" spans="1:8" ht="12.75">
      <c r="A35" s="22"/>
      <c r="B35" s="23" t="s">
        <v>35</v>
      </c>
      <c r="C35" s="23"/>
      <c r="D35" s="25" t="s">
        <v>36</v>
      </c>
      <c r="E35" s="16">
        <f>SUM(E36:E37)</f>
        <v>70611</v>
      </c>
      <c r="F35" s="16">
        <f>SUM(F36:F37)</f>
        <v>0</v>
      </c>
      <c r="G35" s="45">
        <f>SUM(G36:G37)</f>
        <v>0</v>
      </c>
      <c r="H35" s="52">
        <f t="shared" si="0"/>
        <v>70611</v>
      </c>
    </row>
    <row r="36" spans="1:8" ht="63.75">
      <c r="A36" s="22"/>
      <c r="B36" s="23"/>
      <c r="C36" s="23" t="s">
        <v>37</v>
      </c>
      <c r="D36" s="26" t="s">
        <v>38</v>
      </c>
      <c r="E36" s="16">
        <v>68611</v>
      </c>
      <c r="F36" s="16"/>
      <c r="G36" s="46"/>
      <c r="H36" s="52">
        <f t="shared" si="0"/>
        <v>68611</v>
      </c>
    </row>
    <row r="37" spans="1:8" ht="63.75">
      <c r="A37" s="22"/>
      <c r="B37" s="23"/>
      <c r="C37" s="23" t="s">
        <v>39</v>
      </c>
      <c r="D37" s="26" t="s">
        <v>40</v>
      </c>
      <c r="E37" s="16">
        <v>2000</v>
      </c>
      <c r="F37" s="16"/>
      <c r="G37" s="46"/>
      <c r="H37" s="52">
        <f t="shared" si="0"/>
        <v>2000</v>
      </c>
    </row>
    <row r="38" spans="1:8" ht="12.75">
      <c r="A38" s="22"/>
      <c r="B38" s="23" t="s">
        <v>41</v>
      </c>
      <c r="C38" s="23"/>
      <c r="D38" s="25" t="s">
        <v>42</v>
      </c>
      <c r="E38" s="16">
        <f>SUM(E39:E41)</f>
        <v>5500</v>
      </c>
      <c r="F38" s="16">
        <f>SUM(F39:F41)</f>
        <v>0</v>
      </c>
      <c r="G38" s="45">
        <f>SUM(G39:G41)</f>
        <v>0</v>
      </c>
      <c r="H38" s="52">
        <f t="shared" si="0"/>
        <v>5500</v>
      </c>
    </row>
    <row r="39" spans="1:8" ht="12.75">
      <c r="A39" s="22"/>
      <c r="B39" s="23"/>
      <c r="C39" s="23" t="s">
        <v>25</v>
      </c>
      <c r="D39" s="25" t="s">
        <v>26</v>
      </c>
      <c r="E39" s="16">
        <v>2500</v>
      </c>
      <c r="F39" s="16"/>
      <c r="G39" s="46"/>
      <c r="H39" s="52">
        <f t="shared" si="0"/>
        <v>2500</v>
      </c>
    </row>
    <row r="40" spans="1:8" ht="12.75">
      <c r="A40" s="22"/>
      <c r="B40" s="23"/>
      <c r="C40" s="23" t="s">
        <v>29</v>
      </c>
      <c r="D40" s="25" t="s">
        <v>30</v>
      </c>
      <c r="E40" s="16">
        <v>2000</v>
      </c>
      <c r="F40" s="16"/>
      <c r="G40" s="46"/>
      <c r="H40" s="52">
        <f t="shared" si="0"/>
        <v>2000</v>
      </c>
    </row>
    <row r="41" spans="1:8" ht="12.75">
      <c r="A41" s="22"/>
      <c r="B41" s="23"/>
      <c r="C41" s="23" t="s">
        <v>43</v>
      </c>
      <c r="D41" s="25" t="s">
        <v>44</v>
      </c>
      <c r="E41" s="16">
        <v>1000</v>
      </c>
      <c r="F41" s="16"/>
      <c r="G41" s="46"/>
      <c r="H41" s="52">
        <f t="shared" si="0"/>
        <v>1000</v>
      </c>
    </row>
    <row r="42" spans="1:8" ht="38.25">
      <c r="A42" s="27" t="s">
        <v>45</v>
      </c>
      <c r="B42" s="29"/>
      <c r="C42" s="29"/>
      <c r="D42" s="31" t="s">
        <v>46</v>
      </c>
      <c r="E42" s="21">
        <f>E43</f>
        <v>924</v>
      </c>
      <c r="F42" s="21">
        <f>F43</f>
        <v>0</v>
      </c>
      <c r="G42" s="32">
        <f>G43</f>
        <v>0</v>
      </c>
      <c r="H42" s="51">
        <f t="shared" si="0"/>
        <v>924</v>
      </c>
    </row>
    <row r="43" spans="1:8" ht="38.25">
      <c r="A43" s="22"/>
      <c r="B43" s="23" t="s">
        <v>47</v>
      </c>
      <c r="C43" s="23"/>
      <c r="D43" s="26" t="s">
        <v>48</v>
      </c>
      <c r="E43" s="16">
        <f>SUM(E44)</f>
        <v>924</v>
      </c>
      <c r="F43" s="16">
        <f>SUM(F44)</f>
        <v>0</v>
      </c>
      <c r="G43" s="45">
        <f>SUM(G44)</f>
        <v>0</v>
      </c>
      <c r="H43" s="52">
        <f t="shared" si="0"/>
        <v>924</v>
      </c>
    </row>
    <row r="44" spans="1:8" ht="63.75">
      <c r="A44" s="22"/>
      <c r="B44" s="23"/>
      <c r="C44" s="23" t="s">
        <v>37</v>
      </c>
      <c r="D44" s="26" t="s">
        <v>38</v>
      </c>
      <c r="E44" s="16">
        <v>924</v>
      </c>
      <c r="F44" s="16"/>
      <c r="G44" s="46"/>
      <c r="H44" s="52">
        <f t="shared" si="0"/>
        <v>924</v>
      </c>
    </row>
    <row r="45" spans="1:8" ht="25.5">
      <c r="A45" s="27" t="s">
        <v>49</v>
      </c>
      <c r="B45" s="29"/>
      <c r="C45" s="29"/>
      <c r="D45" s="31" t="s">
        <v>50</v>
      </c>
      <c r="E45" s="21">
        <f>E46</f>
        <v>400</v>
      </c>
      <c r="F45" s="21">
        <f>F46</f>
        <v>0</v>
      </c>
      <c r="G45" s="32">
        <f>G46</f>
        <v>0</v>
      </c>
      <c r="H45" s="51">
        <f t="shared" si="0"/>
        <v>400</v>
      </c>
    </row>
    <row r="46" spans="1:8" ht="12.75">
      <c r="A46" s="22"/>
      <c r="B46" s="23" t="s">
        <v>51</v>
      </c>
      <c r="C46" s="23"/>
      <c r="D46" s="26" t="s">
        <v>52</v>
      </c>
      <c r="E46" s="16">
        <f>SUM(E47)</f>
        <v>400</v>
      </c>
      <c r="F46" s="16">
        <f>SUM(F47)</f>
        <v>0</v>
      </c>
      <c r="G46" s="45">
        <f>SUM(G47)</f>
        <v>0</v>
      </c>
      <c r="H46" s="52">
        <f t="shared" si="0"/>
        <v>400</v>
      </c>
    </row>
    <row r="47" spans="1:8" ht="63.75">
      <c r="A47" s="22"/>
      <c r="B47" s="23"/>
      <c r="C47" s="23" t="s">
        <v>37</v>
      </c>
      <c r="D47" s="26" t="s">
        <v>38</v>
      </c>
      <c r="E47" s="16">
        <v>400</v>
      </c>
      <c r="F47" s="17"/>
      <c r="G47" s="46"/>
      <c r="H47" s="52">
        <f t="shared" si="0"/>
        <v>400</v>
      </c>
    </row>
    <row r="48" spans="1:8" ht="63.75">
      <c r="A48" s="27" t="s">
        <v>53</v>
      </c>
      <c r="B48" s="23"/>
      <c r="C48" s="29"/>
      <c r="D48" s="31" t="s">
        <v>54</v>
      </c>
      <c r="E48" s="21">
        <f>E49+E51+E56+E65+E72</f>
        <v>2718381</v>
      </c>
      <c r="F48" s="21">
        <f>F49+F51+F56+F65+F72</f>
        <v>0</v>
      </c>
      <c r="G48" s="32">
        <f>G49+G51+G56+G65+G72</f>
        <v>0</v>
      </c>
      <c r="H48" s="51">
        <f t="shared" si="0"/>
        <v>2718381</v>
      </c>
    </row>
    <row r="49" spans="1:8" ht="25.5">
      <c r="A49" s="22"/>
      <c r="B49" s="23" t="s">
        <v>55</v>
      </c>
      <c r="C49" s="23"/>
      <c r="D49" s="26" t="s">
        <v>56</v>
      </c>
      <c r="E49" s="16">
        <f>SUM(E50)</f>
        <v>1500</v>
      </c>
      <c r="F49" s="16">
        <f>SUM(F50)</f>
        <v>0</v>
      </c>
      <c r="G49" s="45">
        <f>SUM(G50)</f>
        <v>0</v>
      </c>
      <c r="H49" s="52">
        <f t="shared" si="0"/>
        <v>1500</v>
      </c>
    </row>
    <row r="50" spans="1:8" ht="38.25">
      <c r="A50" s="22"/>
      <c r="B50" s="23"/>
      <c r="C50" s="23" t="s">
        <v>57</v>
      </c>
      <c r="D50" s="26" t="s">
        <v>58</v>
      </c>
      <c r="E50" s="16">
        <v>1500</v>
      </c>
      <c r="F50" s="17"/>
      <c r="G50" s="46"/>
      <c r="H50" s="52">
        <f t="shared" si="0"/>
        <v>1500</v>
      </c>
    </row>
    <row r="51" spans="1:8" ht="76.5">
      <c r="A51" s="22"/>
      <c r="B51" s="23" t="s">
        <v>59</v>
      </c>
      <c r="C51" s="23"/>
      <c r="D51" s="26" t="s">
        <v>60</v>
      </c>
      <c r="E51" s="16">
        <f>SUM(E52:E55)</f>
        <v>587942</v>
      </c>
      <c r="F51" s="16">
        <f>SUM(F52:F55)</f>
        <v>0</v>
      </c>
      <c r="G51" s="45">
        <f>SUM(G52:G55)</f>
        <v>0</v>
      </c>
      <c r="H51" s="52">
        <f t="shared" si="0"/>
        <v>587942</v>
      </c>
    </row>
    <row r="52" spans="1:8" ht="12.75">
      <c r="A52" s="22"/>
      <c r="B52" s="23"/>
      <c r="C52" s="23" t="s">
        <v>61</v>
      </c>
      <c r="D52" s="26" t="s">
        <v>62</v>
      </c>
      <c r="E52" s="16">
        <v>577800</v>
      </c>
      <c r="F52" s="16"/>
      <c r="G52" s="46"/>
      <c r="H52" s="52">
        <f t="shared" si="0"/>
        <v>577800</v>
      </c>
    </row>
    <row r="53" spans="1:8" ht="12.75">
      <c r="A53" s="22"/>
      <c r="B53" s="23"/>
      <c r="C53" s="23" t="s">
        <v>63</v>
      </c>
      <c r="D53" s="26" t="s">
        <v>64</v>
      </c>
      <c r="E53" s="16">
        <v>759</v>
      </c>
      <c r="F53" s="16"/>
      <c r="G53" s="46"/>
      <c r="H53" s="52">
        <f t="shared" si="0"/>
        <v>759</v>
      </c>
    </row>
    <row r="54" spans="1:8" ht="12.75">
      <c r="A54" s="22"/>
      <c r="B54" s="23"/>
      <c r="C54" s="23" t="s">
        <v>65</v>
      </c>
      <c r="D54" s="26" t="s">
        <v>66</v>
      </c>
      <c r="E54" s="16">
        <v>8883</v>
      </c>
      <c r="F54" s="16"/>
      <c r="G54" s="46"/>
      <c r="H54" s="52">
        <f t="shared" si="0"/>
        <v>8883</v>
      </c>
    </row>
    <row r="55" spans="1:8" ht="25.5">
      <c r="A55" s="22"/>
      <c r="B55" s="23"/>
      <c r="C55" s="23" t="s">
        <v>67</v>
      </c>
      <c r="D55" s="26" t="s">
        <v>68</v>
      </c>
      <c r="E55" s="16">
        <v>500</v>
      </c>
      <c r="F55" s="16"/>
      <c r="G55" s="46"/>
      <c r="H55" s="52">
        <f t="shared" si="0"/>
        <v>500</v>
      </c>
    </row>
    <row r="56" spans="1:8" ht="63.75">
      <c r="A56" s="22"/>
      <c r="B56" s="23" t="s">
        <v>69</v>
      </c>
      <c r="C56" s="23"/>
      <c r="D56" s="26" t="s">
        <v>70</v>
      </c>
      <c r="E56" s="16">
        <f>SUM(E57:E64)</f>
        <v>917738</v>
      </c>
      <c r="F56" s="16">
        <f>SUM(F57:F64)</f>
        <v>0</v>
      </c>
      <c r="G56" s="45">
        <f>SUM(G57:G64)</f>
        <v>0</v>
      </c>
      <c r="H56" s="52">
        <f t="shared" si="0"/>
        <v>917738</v>
      </c>
    </row>
    <row r="57" spans="1:8" ht="12.75">
      <c r="A57" s="22"/>
      <c r="B57" s="23"/>
      <c r="C57" s="23" t="s">
        <v>61</v>
      </c>
      <c r="D57" s="26" t="s">
        <v>62</v>
      </c>
      <c r="E57" s="16">
        <v>154500</v>
      </c>
      <c r="F57" s="16"/>
      <c r="G57" s="46"/>
      <c r="H57" s="52">
        <f t="shared" si="0"/>
        <v>154500</v>
      </c>
    </row>
    <row r="58" spans="1:8" ht="12.75">
      <c r="A58" s="22"/>
      <c r="B58" s="23"/>
      <c r="C58" s="23" t="s">
        <v>63</v>
      </c>
      <c r="D58" s="26" t="s">
        <v>64</v>
      </c>
      <c r="E58" s="16">
        <v>554938</v>
      </c>
      <c r="F58" s="16"/>
      <c r="G58" s="46"/>
      <c r="H58" s="52">
        <f t="shared" si="0"/>
        <v>554938</v>
      </c>
    </row>
    <row r="59" spans="1:8" ht="12.75">
      <c r="A59" s="22"/>
      <c r="B59" s="23"/>
      <c r="C59" s="23" t="s">
        <v>65</v>
      </c>
      <c r="D59" s="26" t="s">
        <v>66</v>
      </c>
      <c r="E59" s="16">
        <v>71500</v>
      </c>
      <c r="F59" s="16"/>
      <c r="G59" s="46"/>
      <c r="H59" s="52">
        <f t="shared" si="0"/>
        <v>71500</v>
      </c>
    </row>
    <row r="60" spans="1:8" ht="12.75">
      <c r="A60" s="22"/>
      <c r="B60" s="23"/>
      <c r="C60" s="23" t="s">
        <v>71</v>
      </c>
      <c r="D60" s="26" t="s">
        <v>72</v>
      </c>
      <c r="E60" s="16">
        <v>61800</v>
      </c>
      <c r="F60" s="16"/>
      <c r="G60" s="46"/>
      <c r="H60" s="52">
        <f t="shared" si="0"/>
        <v>61800</v>
      </c>
    </row>
    <row r="61" spans="1:8" ht="12.75">
      <c r="A61" s="22"/>
      <c r="B61" s="23"/>
      <c r="C61" s="23" t="s">
        <v>73</v>
      </c>
      <c r="D61" s="26" t="s">
        <v>74</v>
      </c>
      <c r="E61" s="16">
        <v>6000</v>
      </c>
      <c r="F61" s="16"/>
      <c r="G61" s="46"/>
      <c r="H61" s="52">
        <f t="shared" si="0"/>
        <v>6000</v>
      </c>
    </row>
    <row r="62" spans="1:8" ht="12.75">
      <c r="A62" s="22"/>
      <c r="B62" s="23"/>
      <c r="C62" s="23" t="s">
        <v>75</v>
      </c>
      <c r="D62" s="26" t="s">
        <v>76</v>
      </c>
      <c r="E62" s="16">
        <v>5500</v>
      </c>
      <c r="F62" s="16"/>
      <c r="G62" s="46"/>
      <c r="H62" s="52">
        <f t="shared" si="0"/>
        <v>5500</v>
      </c>
    </row>
    <row r="63" spans="1:8" ht="25.5">
      <c r="A63" s="22"/>
      <c r="B63" s="23"/>
      <c r="C63" s="23" t="s">
        <v>77</v>
      </c>
      <c r="D63" s="26" t="s">
        <v>78</v>
      </c>
      <c r="E63" s="16">
        <v>53500</v>
      </c>
      <c r="F63" s="16"/>
      <c r="G63" s="46"/>
      <c r="H63" s="52">
        <f t="shared" si="0"/>
        <v>53500</v>
      </c>
    </row>
    <row r="64" spans="1:8" ht="25.5">
      <c r="A64" s="22"/>
      <c r="B64" s="23"/>
      <c r="C64" s="23" t="s">
        <v>67</v>
      </c>
      <c r="D64" s="26" t="s">
        <v>68</v>
      </c>
      <c r="E64" s="16">
        <v>10000</v>
      </c>
      <c r="F64" s="16"/>
      <c r="G64" s="46"/>
      <c r="H64" s="52">
        <f t="shared" si="0"/>
        <v>10000</v>
      </c>
    </row>
    <row r="65" spans="1:8" ht="38.25">
      <c r="A65" s="22"/>
      <c r="B65" s="23" t="s">
        <v>79</v>
      </c>
      <c r="C65" s="23"/>
      <c r="D65" s="26" t="s">
        <v>80</v>
      </c>
      <c r="E65" s="16">
        <f>SUM(E66:E71)</f>
        <v>63200</v>
      </c>
      <c r="F65" s="16">
        <f>SUM(F66:F71)</f>
        <v>0</v>
      </c>
      <c r="G65" s="45">
        <f>SUM(G66:G71)</f>
        <v>0</v>
      </c>
      <c r="H65" s="52">
        <f t="shared" si="0"/>
        <v>63200</v>
      </c>
    </row>
    <row r="66" spans="1:8" ht="12.75">
      <c r="A66" s="22"/>
      <c r="B66" s="23"/>
      <c r="C66" s="23" t="s">
        <v>81</v>
      </c>
      <c r="D66" s="26" t="s">
        <v>82</v>
      </c>
      <c r="E66" s="16">
        <v>500</v>
      </c>
      <c r="F66" s="16"/>
      <c r="G66" s="46"/>
      <c r="H66" s="52">
        <f t="shared" si="0"/>
        <v>500</v>
      </c>
    </row>
    <row r="67" spans="1:8" ht="12.75">
      <c r="A67" s="22"/>
      <c r="B67" s="23"/>
      <c r="C67" s="23" t="s">
        <v>83</v>
      </c>
      <c r="D67" s="26" t="s">
        <v>84</v>
      </c>
      <c r="E67" s="16">
        <v>27000</v>
      </c>
      <c r="F67" s="16"/>
      <c r="G67" s="46"/>
      <c r="H67" s="52">
        <f t="shared" si="0"/>
        <v>27000</v>
      </c>
    </row>
    <row r="68" spans="1:8" ht="12.75">
      <c r="A68" s="22"/>
      <c r="B68" s="23"/>
      <c r="C68" s="23" t="s">
        <v>85</v>
      </c>
      <c r="D68" s="26" t="s">
        <v>86</v>
      </c>
      <c r="E68" s="16">
        <v>4000</v>
      </c>
      <c r="F68" s="16"/>
      <c r="G68" s="46"/>
      <c r="H68" s="52">
        <f t="shared" si="0"/>
        <v>4000</v>
      </c>
    </row>
    <row r="69" spans="1:8" ht="25.5">
      <c r="A69" s="22"/>
      <c r="B69" s="23"/>
      <c r="C69" s="23" t="s">
        <v>87</v>
      </c>
      <c r="D69" s="26" t="s">
        <v>88</v>
      </c>
      <c r="E69" s="16">
        <v>28700</v>
      </c>
      <c r="F69" s="16"/>
      <c r="G69" s="46"/>
      <c r="H69" s="52">
        <f t="shared" si="0"/>
        <v>28700</v>
      </c>
    </row>
    <row r="70" spans="1:8" ht="51">
      <c r="A70" s="22"/>
      <c r="B70" s="23"/>
      <c r="C70" s="23" t="s">
        <v>89</v>
      </c>
      <c r="D70" s="26" t="s">
        <v>90</v>
      </c>
      <c r="E70" s="16">
        <v>3000</v>
      </c>
      <c r="F70" s="17"/>
      <c r="G70" s="46"/>
      <c r="H70" s="52">
        <f t="shared" si="0"/>
        <v>3000</v>
      </c>
    </row>
    <row r="71" spans="1:8" ht="25.5">
      <c r="A71" s="22"/>
      <c r="B71" s="23"/>
      <c r="C71" s="23" t="s">
        <v>67</v>
      </c>
      <c r="D71" s="26" t="s">
        <v>68</v>
      </c>
      <c r="E71" s="16"/>
      <c r="F71" s="17"/>
      <c r="G71" s="46"/>
      <c r="H71" s="52">
        <f t="shared" si="0"/>
        <v>0</v>
      </c>
    </row>
    <row r="72" spans="1:8" ht="25.5">
      <c r="A72" s="22"/>
      <c r="B72" s="23" t="s">
        <v>91</v>
      </c>
      <c r="C72" s="23"/>
      <c r="D72" s="26" t="s">
        <v>92</v>
      </c>
      <c r="E72" s="16">
        <f>SUM(E73:E74)</f>
        <v>1148001</v>
      </c>
      <c r="F72" s="16">
        <f>SUM(F73:F74)</f>
        <v>0</v>
      </c>
      <c r="G72" s="45">
        <f>SUM(G73:G74)</f>
        <v>0</v>
      </c>
      <c r="H72" s="52">
        <f t="shared" si="0"/>
        <v>1148001</v>
      </c>
    </row>
    <row r="73" spans="1:8" ht="25.5">
      <c r="A73" s="22"/>
      <c r="B73" s="23"/>
      <c r="C73" s="23" t="s">
        <v>93</v>
      </c>
      <c r="D73" s="26" t="s">
        <v>94</v>
      </c>
      <c r="E73" s="16">
        <v>1141501</v>
      </c>
      <c r="F73" s="16"/>
      <c r="G73" s="46"/>
      <c r="H73" s="52">
        <f t="shared" si="0"/>
        <v>1141501</v>
      </c>
    </row>
    <row r="74" spans="1:8" ht="12.75">
      <c r="A74" s="22"/>
      <c r="B74" s="23"/>
      <c r="C74" s="23" t="s">
        <v>95</v>
      </c>
      <c r="D74" s="26" t="s">
        <v>96</v>
      </c>
      <c r="E74" s="16">
        <v>6500</v>
      </c>
      <c r="F74" s="16"/>
      <c r="G74" s="46"/>
      <c r="H74" s="52">
        <f t="shared" si="0"/>
        <v>6500</v>
      </c>
    </row>
    <row r="75" spans="1:8" ht="12.75">
      <c r="A75" s="27" t="s">
        <v>97</v>
      </c>
      <c r="B75" s="29"/>
      <c r="C75" s="29"/>
      <c r="D75" s="31" t="s">
        <v>98</v>
      </c>
      <c r="E75" s="21">
        <f>E76+E78+E80+E82</f>
        <v>6931017</v>
      </c>
      <c r="F75" s="21">
        <f>F76+F78+F80+F82</f>
        <v>0</v>
      </c>
      <c r="G75" s="21">
        <f>G76+G78+G80+G82</f>
        <v>0</v>
      </c>
      <c r="H75" s="51">
        <f t="shared" si="0"/>
        <v>6931017</v>
      </c>
    </row>
    <row r="76" spans="1:8" ht="25.5">
      <c r="A76" s="22"/>
      <c r="B76" s="23" t="s">
        <v>99</v>
      </c>
      <c r="C76" s="23"/>
      <c r="D76" s="26" t="s">
        <v>100</v>
      </c>
      <c r="E76" s="16">
        <f>SUM(E77)</f>
        <v>4082793</v>
      </c>
      <c r="F76" s="16">
        <f>SUM(F77)</f>
        <v>0</v>
      </c>
      <c r="G76" s="45">
        <f>SUM(G77)</f>
        <v>0</v>
      </c>
      <c r="H76" s="52">
        <f t="shared" si="0"/>
        <v>4082793</v>
      </c>
    </row>
    <row r="77" spans="1:8" ht="12.75">
      <c r="A77" s="22"/>
      <c r="B77" s="23"/>
      <c r="C77" s="23" t="s">
        <v>101</v>
      </c>
      <c r="D77" s="26" t="s">
        <v>102</v>
      </c>
      <c r="E77" s="16">
        <v>4082793</v>
      </c>
      <c r="F77" s="16"/>
      <c r="G77" s="46"/>
      <c r="H77" s="52">
        <f t="shared" si="0"/>
        <v>4082793</v>
      </c>
    </row>
    <row r="78" spans="1:8" ht="25.5">
      <c r="A78" s="22"/>
      <c r="B78" s="23" t="s">
        <v>103</v>
      </c>
      <c r="C78" s="23"/>
      <c r="D78" s="26" t="s">
        <v>104</v>
      </c>
      <c r="E78" s="16">
        <f>SUM(E79)</f>
        <v>2796752</v>
      </c>
      <c r="F78" s="16">
        <f>SUM(F79)</f>
        <v>0</v>
      </c>
      <c r="G78" s="45">
        <f>SUM(G79)</f>
        <v>0</v>
      </c>
      <c r="H78" s="52">
        <f t="shared" si="0"/>
        <v>2796752</v>
      </c>
    </row>
    <row r="79" spans="1:8" ht="12.75">
      <c r="A79" s="22"/>
      <c r="B79" s="23"/>
      <c r="C79" s="23" t="s">
        <v>101</v>
      </c>
      <c r="D79" s="26" t="s">
        <v>105</v>
      </c>
      <c r="E79" s="16">
        <v>2796752</v>
      </c>
      <c r="F79" s="16"/>
      <c r="G79" s="46"/>
      <c r="H79" s="52">
        <f t="shared" si="0"/>
        <v>2796752</v>
      </c>
    </row>
    <row r="80" spans="1:8" ht="12.75">
      <c r="A80" s="22"/>
      <c r="B80" s="23" t="s">
        <v>106</v>
      </c>
      <c r="C80" s="23"/>
      <c r="D80" s="26" t="s">
        <v>107</v>
      </c>
      <c r="E80" s="16">
        <f>SUM(E81)</f>
        <v>10000</v>
      </c>
      <c r="F80" s="16">
        <f>SUM(F81)</f>
        <v>0</v>
      </c>
      <c r="G80" s="45">
        <f>SUM(G81)</f>
        <v>0</v>
      </c>
      <c r="H80" s="52">
        <f t="shared" si="0"/>
        <v>10000</v>
      </c>
    </row>
    <row r="81" spans="1:8" ht="12.75">
      <c r="A81" s="22"/>
      <c r="B81" s="23"/>
      <c r="C81" s="23" t="s">
        <v>31</v>
      </c>
      <c r="D81" s="26" t="s">
        <v>32</v>
      </c>
      <c r="E81" s="16">
        <v>10000</v>
      </c>
      <c r="F81" s="16"/>
      <c r="G81" s="46"/>
      <c r="H81" s="52">
        <f t="shared" si="0"/>
        <v>10000</v>
      </c>
    </row>
    <row r="82" spans="1:8" ht="25.5">
      <c r="A82" s="22"/>
      <c r="B82" s="23" t="s">
        <v>140</v>
      </c>
      <c r="C82" s="23"/>
      <c r="D82" s="26" t="s">
        <v>141</v>
      </c>
      <c r="E82" s="16">
        <f>SUM(E83)</f>
        <v>41472</v>
      </c>
      <c r="F82" s="16">
        <f>SUM(F83)</f>
        <v>0</v>
      </c>
      <c r="G82" s="16">
        <f>SUM(G83)</f>
        <v>0</v>
      </c>
      <c r="H82" s="52">
        <f t="shared" si="0"/>
        <v>41472</v>
      </c>
    </row>
    <row r="83" spans="1:8" ht="12.75">
      <c r="A83" s="22"/>
      <c r="B83" s="23"/>
      <c r="C83" s="23" t="s">
        <v>101</v>
      </c>
      <c r="D83" s="26" t="s">
        <v>105</v>
      </c>
      <c r="E83" s="16">
        <v>41472</v>
      </c>
      <c r="F83" s="16"/>
      <c r="G83" s="46"/>
      <c r="H83" s="52">
        <f t="shared" si="0"/>
        <v>41472</v>
      </c>
    </row>
    <row r="84" spans="1:8" ht="12.75">
      <c r="A84" s="27" t="s">
        <v>108</v>
      </c>
      <c r="B84" s="29"/>
      <c r="C84" s="29"/>
      <c r="D84" s="31" t="s">
        <v>109</v>
      </c>
      <c r="E84" s="21">
        <f>E85+E88+E90</f>
        <v>121081</v>
      </c>
      <c r="F84" s="21">
        <f>F85+F88+F90</f>
        <v>0</v>
      </c>
      <c r="G84" s="32">
        <f>G85+G88+G90</f>
        <v>0</v>
      </c>
      <c r="H84" s="51">
        <f t="shared" si="0"/>
        <v>121081</v>
      </c>
    </row>
    <row r="85" spans="1:8" ht="12.75">
      <c r="A85" s="22"/>
      <c r="B85" s="23" t="s">
        <v>110</v>
      </c>
      <c r="C85" s="23"/>
      <c r="D85" s="26" t="s">
        <v>111</v>
      </c>
      <c r="E85" s="16">
        <f>SUM(E86:E87)</f>
        <v>81000</v>
      </c>
      <c r="F85" s="16">
        <f>SUM(F87)</f>
        <v>0</v>
      </c>
      <c r="G85" s="45">
        <f>SUM(G87)</f>
        <v>0</v>
      </c>
      <c r="H85" s="52">
        <f aca="true" t="shared" si="1" ref="H85:H117">E85-F85+G85</f>
        <v>81000</v>
      </c>
    </row>
    <row r="86" spans="1:8" ht="12.75">
      <c r="A86" s="22"/>
      <c r="B86" s="23"/>
      <c r="C86" s="23" t="s">
        <v>147</v>
      </c>
      <c r="D86" s="26"/>
      <c r="E86" s="16">
        <v>80000</v>
      </c>
      <c r="F86" s="16"/>
      <c r="G86" s="16"/>
      <c r="H86" s="16">
        <v>80000</v>
      </c>
    </row>
    <row r="87" spans="1:8" ht="12.75">
      <c r="A87" s="22"/>
      <c r="B87" s="23"/>
      <c r="C87" s="23" t="s">
        <v>31</v>
      </c>
      <c r="D87" s="26" t="s">
        <v>32</v>
      </c>
      <c r="E87" s="16">
        <v>1000</v>
      </c>
      <c r="F87" s="16"/>
      <c r="G87" s="46"/>
      <c r="H87" s="52">
        <f t="shared" si="1"/>
        <v>1000</v>
      </c>
    </row>
    <row r="88" spans="1:8" ht="12.75">
      <c r="A88" s="22"/>
      <c r="B88" s="23" t="s">
        <v>112</v>
      </c>
      <c r="C88" s="23"/>
      <c r="D88" s="26" t="s">
        <v>113</v>
      </c>
      <c r="E88" s="16">
        <f>SUM(E89)</f>
        <v>32000</v>
      </c>
      <c r="F88" s="16">
        <f>SUM(F89)</f>
        <v>0</v>
      </c>
      <c r="G88" s="45">
        <f>SUM(G89)</f>
        <v>0</v>
      </c>
      <c r="H88" s="52">
        <f t="shared" si="1"/>
        <v>32000</v>
      </c>
    </row>
    <row r="89" spans="1:8" ht="12.75">
      <c r="A89" s="22"/>
      <c r="B89" s="23"/>
      <c r="C89" s="23" t="s">
        <v>29</v>
      </c>
      <c r="D89" s="26" t="s">
        <v>30</v>
      </c>
      <c r="E89" s="16">
        <v>32000</v>
      </c>
      <c r="F89" s="16"/>
      <c r="G89" s="46"/>
      <c r="H89" s="52">
        <f t="shared" si="1"/>
        <v>32000</v>
      </c>
    </row>
    <row r="90" spans="1:8" ht="12.75">
      <c r="A90" s="22"/>
      <c r="B90" s="23" t="s">
        <v>114</v>
      </c>
      <c r="C90" s="23"/>
      <c r="D90" s="26" t="s">
        <v>115</v>
      </c>
      <c r="E90" s="16">
        <f>SUM(E91)</f>
        <v>8081</v>
      </c>
      <c r="F90" s="16">
        <f>SUM(F91)</f>
        <v>0</v>
      </c>
      <c r="G90" s="45">
        <f>SUM(G91)</f>
        <v>0</v>
      </c>
      <c r="H90" s="52">
        <f t="shared" si="1"/>
        <v>8081</v>
      </c>
    </row>
    <row r="91" spans="1:8" ht="38.25">
      <c r="A91" s="22"/>
      <c r="B91" s="23"/>
      <c r="C91" s="23" t="s">
        <v>116</v>
      </c>
      <c r="D91" s="26" t="s">
        <v>117</v>
      </c>
      <c r="E91" s="16">
        <v>8081</v>
      </c>
      <c r="F91" s="16"/>
      <c r="G91" s="46"/>
      <c r="H91" s="52">
        <f t="shared" si="1"/>
        <v>8081</v>
      </c>
    </row>
    <row r="92" spans="1:8" ht="12.75">
      <c r="A92" s="27" t="s">
        <v>118</v>
      </c>
      <c r="B92" s="29"/>
      <c r="C92" s="29"/>
      <c r="D92" s="31" t="s">
        <v>119</v>
      </c>
      <c r="E92" s="21">
        <f>E93+E95+E97+E100+E104+E106</f>
        <v>2278100</v>
      </c>
      <c r="F92" s="21">
        <f>F93+F95+F97+F100+F104+F106</f>
        <v>0</v>
      </c>
      <c r="G92" s="32">
        <f>G93+G95+G97+G100+G104+G106</f>
        <v>0</v>
      </c>
      <c r="H92" s="51">
        <f t="shared" si="1"/>
        <v>2278100</v>
      </c>
    </row>
    <row r="93" spans="1:8" ht="51">
      <c r="A93" s="22"/>
      <c r="B93" s="23" t="s">
        <v>120</v>
      </c>
      <c r="C93" s="23"/>
      <c r="D93" s="26" t="s">
        <v>121</v>
      </c>
      <c r="E93" s="16">
        <f>SUM(E94)</f>
        <v>1820000</v>
      </c>
      <c r="F93" s="16">
        <f>SUM(F94)</f>
        <v>0</v>
      </c>
      <c r="G93" s="45">
        <f>SUM(G94)</f>
        <v>0</v>
      </c>
      <c r="H93" s="52">
        <f t="shared" si="1"/>
        <v>1820000</v>
      </c>
    </row>
    <row r="94" spans="1:8" ht="63.75">
      <c r="A94" s="22"/>
      <c r="B94" s="23"/>
      <c r="C94" s="23" t="s">
        <v>37</v>
      </c>
      <c r="D94" s="26" t="s">
        <v>38</v>
      </c>
      <c r="E94" s="16">
        <v>1820000</v>
      </c>
      <c r="F94" s="16"/>
      <c r="G94" s="46"/>
      <c r="H94" s="52">
        <f t="shared" si="1"/>
        <v>1820000</v>
      </c>
    </row>
    <row r="95" spans="1:8" ht="63.75">
      <c r="A95" s="22"/>
      <c r="B95" s="23" t="s">
        <v>122</v>
      </c>
      <c r="C95" s="23"/>
      <c r="D95" s="26" t="s">
        <v>123</v>
      </c>
      <c r="E95" s="16">
        <f>SUM(E96)</f>
        <v>6900</v>
      </c>
      <c r="F95" s="16">
        <f>SUM(F96)</f>
        <v>0</v>
      </c>
      <c r="G95" s="45">
        <f>SUM(G96)</f>
        <v>0</v>
      </c>
      <c r="H95" s="52">
        <f t="shared" si="1"/>
        <v>6900</v>
      </c>
    </row>
    <row r="96" spans="1:8" ht="63.75">
      <c r="A96" s="22"/>
      <c r="B96" s="23"/>
      <c r="C96" s="23" t="s">
        <v>37</v>
      </c>
      <c r="D96" s="26" t="s">
        <v>38</v>
      </c>
      <c r="E96" s="16">
        <v>6900</v>
      </c>
      <c r="F96" s="16"/>
      <c r="G96" s="46"/>
      <c r="H96" s="52">
        <f t="shared" si="1"/>
        <v>6900</v>
      </c>
    </row>
    <row r="97" spans="1:8" ht="38.25">
      <c r="A97" s="22"/>
      <c r="B97" s="23" t="s">
        <v>124</v>
      </c>
      <c r="C97" s="23"/>
      <c r="D97" s="26" t="s">
        <v>125</v>
      </c>
      <c r="E97" s="16">
        <f>SUM(E98:E99)</f>
        <v>154000</v>
      </c>
      <c r="F97" s="16">
        <f>SUM(F98:F99)</f>
        <v>0</v>
      </c>
      <c r="G97" s="45">
        <f>SUM(G98:G99)</f>
        <v>0</v>
      </c>
      <c r="H97" s="52">
        <f t="shared" si="1"/>
        <v>154000</v>
      </c>
    </row>
    <row r="98" spans="1:8" ht="63.75">
      <c r="A98" s="22"/>
      <c r="B98" s="23"/>
      <c r="C98" s="23" t="s">
        <v>37</v>
      </c>
      <c r="D98" s="26" t="s">
        <v>38</v>
      </c>
      <c r="E98" s="16">
        <v>85000</v>
      </c>
      <c r="F98" s="16"/>
      <c r="G98" s="46"/>
      <c r="H98" s="52">
        <f t="shared" si="1"/>
        <v>85000</v>
      </c>
    </row>
    <row r="99" spans="1:8" ht="38.25">
      <c r="A99" s="22"/>
      <c r="B99" s="23"/>
      <c r="C99" s="23" t="s">
        <v>116</v>
      </c>
      <c r="D99" s="26" t="s">
        <v>117</v>
      </c>
      <c r="E99" s="16">
        <v>69000</v>
      </c>
      <c r="F99" s="16"/>
      <c r="G99" s="46"/>
      <c r="H99" s="52">
        <f t="shared" si="1"/>
        <v>69000</v>
      </c>
    </row>
    <row r="100" spans="1:8" ht="12.75">
      <c r="A100" s="22"/>
      <c r="B100" s="23" t="s">
        <v>126</v>
      </c>
      <c r="C100" s="23"/>
      <c r="D100" s="26" t="s">
        <v>127</v>
      </c>
      <c r="E100" s="16">
        <f>SUM(E101:E103)</f>
        <v>108900</v>
      </c>
      <c r="F100" s="16">
        <f>SUM(F101:F103)</f>
        <v>0</v>
      </c>
      <c r="G100" s="45">
        <f>SUM(G101:G103)</f>
        <v>0</v>
      </c>
      <c r="H100" s="52">
        <f t="shared" si="1"/>
        <v>108900</v>
      </c>
    </row>
    <row r="101" spans="1:8" ht="38.25">
      <c r="A101" s="22"/>
      <c r="B101" s="23"/>
      <c r="C101" s="23" t="s">
        <v>116</v>
      </c>
      <c r="D101" s="26" t="s">
        <v>117</v>
      </c>
      <c r="E101" s="16">
        <v>106400</v>
      </c>
      <c r="F101" s="16"/>
      <c r="G101" s="46"/>
      <c r="H101" s="52">
        <f t="shared" si="1"/>
        <v>106400</v>
      </c>
    </row>
    <row r="102" spans="1:8" ht="12.75">
      <c r="A102" s="22"/>
      <c r="B102" s="23"/>
      <c r="C102" s="23" t="s">
        <v>29</v>
      </c>
      <c r="D102" s="26" t="s">
        <v>30</v>
      </c>
      <c r="E102" s="16">
        <v>1500</v>
      </c>
      <c r="F102" s="16"/>
      <c r="G102" s="46"/>
      <c r="H102" s="52">
        <f t="shared" si="1"/>
        <v>1500</v>
      </c>
    </row>
    <row r="103" spans="1:8" ht="12.75">
      <c r="A103" s="22"/>
      <c r="B103" s="23"/>
      <c r="C103" s="23" t="s">
        <v>31</v>
      </c>
      <c r="D103" s="26" t="s">
        <v>128</v>
      </c>
      <c r="E103" s="16">
        <v>1000</v>
      </c>
      <c r="F103" s="16"/>
      <c r="G103" s="46"/>
      <c r="H103" s="52">
        <f t="shared" si="1"/>
        <v>1000</v>
      </c>
    </row>
    <row r="104" spans="1:8" ht="25.5">
      <c r="A104" s="22"/>
      <c r="B104" s="23" t="s">
        <v>129</v>
      </c>
      <c r="C104" s="23"/>
      <c r="D104" s="26" t="s">
        <v>130</v>
      </c>
      <c r="E104" s="16">
        <f>SUM(E105)</f>
        <v>13300</v>
      </c>
      <c r="F104" s="16">
        <f>SUM(F105)</f>
        <v>0</v>
      </c>
      <c r="G104" s="45">
        <f>SUM(G105)</f>
        <v>0</v>
      </c>
      <c r="H104" s="52">
        <f t="shared" si="1"/>
        <v>13300</v>
      </c>
    </row>
    <row r="105" spans="1:8" ht="63.75">
      <c r="A105" s="22"/>
      <c r="B105" s="23"/>
      <c r="C105" s="23" t="s">
        <v>37</v>
      </c>
      <c r="D105" s="26" t="s">
        <v>38</v>
      </c>
      <c r="E105" s="16">
        <v>13300</v>
      </c>
      <c r="F105" s="16"/>
      <c r="G105" s="46"/>
      <c r="H105" s="52">
        <f t="shared" si="1"/>
        <v>13300</v>
      </c>
    </row>
    <row r="106" spans="1:8" ht="12.75">
      <c r="A106" s="22"/>
      <c r="B106" s="23" t="s">
        <v>131</v>
      </c>
      <c r="C106" s="23"/>
      <c r="D106" s="26" t="s">
        <v>132</v>
      </c>
      <c r="E106" s="16">
        <f>SUM(E107:E108)</f>
        <v>175000</v>
      </c>
      <c r="F106" s="16">
        <f>SUM(F107)</f>
        <v>0</v>
      </c>
      <c r="G106" s="45">
        <f>SUM(G107)</f>
        <v>0</v>
      </c>
      <c r="H106" s="52">
        <f t="shared" si="1"/>
        <v>175000</v>
      </c>
    </row>
    <row r="107" spans="1:8" ht="38.25">
      <c r="A107" s="22"/>
      <c r="B107" s="23"/>
      <c r="C107" s="23" t="s">
        <v>116</v>
      </c>
      <c r="D107" s="26" t="s">
        <v>117</v>
      </c>
      <c r="E107" s="16">
        <v>30000</v>
      </c>
      <c r="F107" s="16"/>
      <c r="G107" s="46"/>
      <c r="H107" s="52">
        <f t="shared" si="1"/>
        <v>30000</v>
      </c>
    </row>
    <row r="108" spans="1:8" ht="63.75">
      <c r="A108" s="22"/>
      <c r="B108" s="23"/>
      <c r="C108" s="23" t="s">
        <v>148</v>
      </c>
      <c r="D108" s="26" t="s">
        <v>152</v>
      </c>
      <c r="E108" s="16">
        <v>145000</v>
      </c>
      <c r="F108" s="17"/>
      <c r="G108" s="46"/>
      <c r="H108" s="52">
        <f t="shared" si="1"/>
        <v>145000</v>
      </c>
    </row>
    <row r="109" spans="1:8" ht="12.75">
      <c r="A109" s="60" t="s">
        <v>156</v>
      </c>
      <c r="B109" s="61"/>
      <c r="C109" s="61"/>
      <c r="D109" s="62" t="s">
        <v>159</v>
      </c>
      <c r="E109" s="51">
        <f>E110</f>
        <v>0</v>
      </c>
      <c r="F109" s="51">
        <f>F110</f>
        <v>0</v>
      </c>
      <c r="G109" s="51">
        <f>G110</f>
        <v>60327</v>
      </c>
      <c r="H109" s="51">
        <f>H110</f>
        <v>60327</v>
      </c>
    </row>
    <row r="110" spans="1:8" ht="12.75">
      <c r="A110" s="22"/>
      <c r="B110" s="23" t="s">
        <v>157</v>
      </c>
      <c r="C110" s="23"/>
      <c r="D110" s="26" t="s">
        <v>158</v>
      </c>
      <c r="E110" s="63">
        <f>SUM(E111)</f>
        <v>0</v>
      </c>
      <c r="F110" s="63">
        <f>SUM(F111)</f>
        <v>0</v>
      </c>
      <c r="G110" s="63">
        <f>SUM(G111)</f>
        <v>60327</v>
      </c>
      <c r="H110" s="63">
        <f>SUM(H111)</f>
        <v>60327</v>
      </c>
    </row>
    <row r="111" spans="1:8" ht="38.25">
      <c r="A111" s="22"/>
      <c r="B111" s="23"/>
      <c r="C111" s="23" t="s">
        <v>116</v>
      </c>
      <c r="D111" s="26" t="s">
        <v>117</v>
      </c>
      <c r="E111" s="16"/>
      <c r="F111" s="16"/>
      <c r="G111" s="45">
        <v>60327</v>
      </c>
      <c r="H111" s="16">
        <f>E111-F111+G111</f>
        <v>60327</v>
      </c>
    </row>
    <row r="112" spans="1:8" ht="25.5">
      <c r="A112" s="60" t="s">
        <v>149</v>
      </c>
      <c r="B112" s="61"/>
      <c r="C112" s="61"/>
      <c r="D112" s="62" t="s">
        <v>153</v>
      </c>
      <c r="E112" s="51">
        <f>E113</f>
        <v>15000</v>
      </c>
      <c r="F112" s="51">
        <f>F113</f>
        <v>0</v>
      </c>
      <c r="G112" s="51">
        <f>G113</f>
        <v>0</v>
      </c>
      <c r="H112" s="51">
        <f t="shared" si="1"/>
        <v>15000</v>
      </c>
    </row>
    <row r="113" spans="1:8" ht="12.75">
      <c r="A113" s="22"/>
      <c r="B113" s="23" t="s">
        <v>150</v>
      </c>
      <c r="C113" s="23"/>
      <c r="D113" s="26" t="s">
        <v>10</v>
      </c>
      <c r="E113" s="16">
        <f>SUM(E114)</f>
        <v>15000</v>
      </c>
      <c r="F113" s="17"/>
      <c r="G113" s="46"/>
      <c r="H113" s="52">
        <f t="shared" si="1"/>
        <v>15000</v>
      </c>
    </row>
    <row r="114" spans="1:8" ht="51">
      <c r="A114" s="22"/>
      <c r="B114" s="23"/>
      <c r="C114" s="23" t="s">
        <v>151</v>
      </c>
      <c r="D114" s="26" t="s">
        <v>154</v>
      </c>
      <c r="E114" s="16">
        <v>15000</v>
      </c>
      <c r="F114" s="17"/>
      <c r="G114" s="46"/>
      <c r="H114" s="52">
        <f>E114-F114+G114</f>
        <v>15000</v>
      </c>
    </row>
    <row r="115" spans="1:8" ht="12.75">
      <c r="A115" s="22"/>
      <c r="B115" s="23"/>
      <c r="C115" s="23"/>
      <c r="D115" s="26"/>
      <c r="E115" s="16"/>
      <c r="F115" s="17"/>
      <c r="G115" s="46"/>
      <c r="H115" s="52"/>
    </row>
    <row r="116" spans="1:8" ht="12.75">
      <c r="A116" s="22"/>
      <c r="B116" s="23"/>
      <c r="C116" s="24"/>
      <c r="D116" s="25"/>
      <c r="E116" s="16"/>
      <c r="F116" s="17"/>
      <c r="G116" s="46"/>
      <c r="H116" s="52"/>
    </row>
    <row r="117" spans="1:8" ht="12.75">
      <c r="A117" s="77" t="s">
        <v>133</v>
      </c>
      <c r="B117" s="78"/>
      <c r="C117" s="78"/>
      <c r="D117" s="79"/>
      <c r="E117" s="32">
        <f>E13+E20+E26+E34+E42+E45+E48+E75+E84+E92+E112+E109</f>
        <v>12867504</v>
      </c>
      <c r="F117" s="32">
        <f>F13+F20+F26+F34+F42+F45+F48+F75+F84+F92+F112+F109</f>
        <v>0</v>
      </c>
      <c r="G117" s="32">
        <f>G13+G20+G26+G34+G42+G45+G48+G75+G84+G92+G112+G109</f>
        <v>203580</v>
      </c>
      <c r="H117" s="51">
        <f t="shared" si="1"/>
        <v>13071084</v>
      </c>
    </row>
  </sheetData>
  <sheetProtection password="CC59" sheet="1" objects="1" scenarios="1"/>
  <protectedRanges>
    <protectedRange sqref="A1:H9" name="Zakres2"/>
    <protectedRange sqref="F76:G81 F16:G74 F83:G85 F87:G107" name="Zakres1"/>
  </protectedRanges>
  <mergeCells count="1">
    <mergeCell ref="A117:D11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128"/>
  <sheetViews>
    <sheetView zoomScalePageLayoutView="0" workbookViewId="0" topLeftCell="A121">
      <selection activeCell="G118" sqref="G118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4" t="s">
        <v>138</v>
      </c>
    </row>
    <row r="5" ht="12.75">
      <c r="E5" s="76" t="s">
        <v>196</v>
      </c>
    </row>
    <row r="6" ht="12.75">
      <c r="E6" s="54" t="s">
        <v>194</v>
      </c>
    </row>
    <row r="7" spans="1:5" ht="12.75">
      <c r="A7" s="55" t="s">
        <v>139</v>
      </c>
      <c r="E7" s="76" t="s">
        <v>195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38.2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197</v>
      </c>
      <c r="F11" s="40" t="s">
        <v>135</v>
      </c>
      <c r="G11" s="41" t="s">
        <v>136</v>
      </c>
      <c r="H11" s="40" t="s">
        <v>198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'30 X'!H13</f>
        <v>356823</v>
      </c>
      <c r="F13" s="5">
        <f>F14+F17</f>
        <v>0</v>
      </c>
      <c r="G13" s="43">
        <f>G14+G17</f>
        <v>0</v>
      </c>
      <c r="H13" s="51">
        <f>E13-F13+G13</f>
        <v>356823</v>
      </c>
    </row>
    <row r="14" spans="1:8" ht="25.5">
      <c r="A14" s="6"/>
      <c r="B14" s="7" t="s">
        <v>6</v>
      </c>
      <c r="C14" s="8"/>
      <c r="D14" s="9" t="s">
        <v>7</v>
      </c>
      <c r="E14" s="5">
        <f>'30 X'!H14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'30 X'!H15</f>
        <v>60000</v>
      </c>
      <c r="F15" s="15"/>
      <c r="G15" s="44"/>
      <c r="H15" s="52">
        <f aca="true" t="shared" si="0" ref="H15:H94">E15-F15+G15</f>
        <v>60000</v>
      </c>
    </row>
    <row r="16" spans="1:8" ht="76.5">
      <c r="A16" s="10"/>
      <c r="B16" s="11"/>
      <c r="C16" s="12">
        <v>6300</v>
      </c>
      <c r="D16" s="9" t="s">
        <v>18</v>
      </c>
      <c r="E16" s="5">
        <f>'30 X'!H16</f>
        <v>150000</v>
      </c>
      <c r="F16" s="15"/>
      <c r="G16" s="44"/>
      <c r="H16" s="52">
        <f t="shared" si="0"/>
        <v>150000</v>
      </c>
    </row>
    <row r="17" spans="1:8" ht="12.75">
      <c r="A17" s="6"/>
      <c r="B17" s="7" t="s">
        <v>9</v>
      </c>
      <c r="C17" s="8"/>
      <c r="D17" s="8" t="s">
        <v>10</v>
      </c>
      <c r="E17" s="5">
        <f>'30 X'!H17</f>
        <v>146823</v>
      </c>
      <c r="F17" s="16">
        <f>SUM(F19)</f>
        <v>0</v>
      </c>
      <c r="G17" s="45">
        <f>SUM(G19)</f>
        <v>0</v>
      </c>
      <c r="H17" s="52">
        <f t="shared" si="0"/>
        <v>146823</v>
      </c>
    </row>
    <row r="18" spans="1:8" ht="63.75">
      <c r="A18" s="10"/>
      <c r="B18" s="11"/>
      <c r="C18" s="12">
        <v>2010</v>
      </c>
      <c r="D18" s="26" t="s">
        <v>38</v>
      </c>
      <c r="E18" s="5">
        <f>'30 X'!H18</f>
        <v>143253</v>
      </c>
      <c r="F18" s="16"/>
      <c r="G18" s="45"/>
      <c r="H18" s="52">
        <f>E18-F18+G18</f>
        <v>143253</v>
      </c>
    </row>
    <row r="19" spans="1:8" ht="89.25">
      <c r="A19" s="10"/>
      <c r="B19" s="11"/>
      <c r="C19" s="11" t="s">
        <v>11</v>
      </c>
      <c r="D19" s="13" t="s">
        <v>12</v>
      </c>
      <c r="E19" s="5">
        <f>'30 X'!H19</f>
        <v>3570</v>
      </c>
      <c r="F19" s="16"/>
      <c r="G19" s="46"/>
      <c r="H19" s="52">
        <f>E19-F19+G19</f>
        <v>3570</v>
      </c>
    </row>
    <row r="20" spans="1:8" ht="12.75">
      <c r="A20" s="18" t="s">
        <v>13</v>
      </c>
      <c r="B20" s="19"/>
      <c r="C20" s="20"/>
      <c r="D20" s="20" t="s">
        <v>14</v>
      </c>
      <c r="E20" s="5">
        <f>'30 X'!H20</f>
        <v>355192</v>
      </c>
      <c r="F20" s="5">
        <f>F21+F24</f>
        <v>0</v>
      </c>
      <c r="G20" s="5">
        <f>G21+G24</f>
        <v>0</v>
      </c>
      <c r="H20" s="52">
        <f t="shared" si="0"/>
        <v>355192</v>
      </c>
    </row>
    <row r="21" spans="1:8" ht="12.75">
      <c r="A21" s="22"/>
      <c r="B21" s="23" t="s">
        <v>15</v>
      </c>
      <c r="C21" s="24"/>
      <c r="D21" s="25" t="s">
        <v>16</v>
      </c>
      <c r="E21" s="5">
        <f>'30 X'!H21</f>
        <v>115192</v>
      </c>
      <c r="F21" s="16">
        <f>SUM(F22:F23)</f>
        <v>0</v>
      </c>
      <c r="G21" s="45">
        <f>SUM(G22:G23)</f>
        <v>0</v>
      </c>
      <c r="H21" s="52">
        <f t="shared" si="0"/>
        <v>115192</v>
      </c>
    </row>
    <row r="22" spans="1:8" ht="38.25">
      <c r="A22" s="22"/>
      <c r="B22" s="23"/>
      <c r="C22" s="24">
        <v>2320</v>
      </c>
      <c r="D22" s="26" t="s">
        <v>17</v>
      </c>
      <c r="E22" s="5">
        <f>'30 X'!H22</f>
        <v>15192</v>
      </c>
      <c r="F22" s="16"/>
      <c r="G22" s="46"/>
      <c r="H22" s="52">
        <f t="shared" si="0"/>
        <v>15192</v>
      </c>
    </row>
    <row r="23" spans="1:8" ht="76.5">
      <c r="A23" s="22"/>
      <c r="B23" s="23"/>
      <c r="C23" s="24">
        <v>6300</v>
      </c>
      <c r="D23" s="9" t="s">
        <v>18</v>
      </c>
      <c r="E23" s="5">
        <f>'30 X'!H23</f>
        <v>100000</v>
      </c>
      <c r="F23" s="16"/>
      <c r="G23" s="46">
        <v>0</v>
      </c>
      <c r="H23" s="52">
        <f t="shared" si="0"/>
        <v>100000</v>
      </c>
    </row>
    <row r="24" spans="1:8" ht="12.75">
      <c r="A24" s="22"/>
      <c r="B24" s="23" t="s">
        <v>145</v>
      </c>
      <c r="C24" s="24"/>
      <c r="D24" s="9" t="s">
        <v>146</v>
      </c>
      <c r="E24" s="5">
        <f>'30 X'!H24</f>
        <v>240000</v>
      </c>
      <c r="F24" s="16">
        <f>SUM(F25)</f>
        <v>0</v>
      </c>
      <c r="G24" s="16">
        <f>SUM(G25)</f>
        <v>0</v>
      </c>
      <c r="H24" s="52">
        <f t="shared" si="0"/>
        <v>240000</v>
      </c>
    </row>
    <row r="25" spans="1:8" ht="63.75">
      <c r="A25" s="22"/>
      <c r="B25" s="23"/>
      <c r="C25" s="24">
        <v>6260</v>
      </c>
      <c r="D25" s="9" t="s">
        <v>163</v>
      </c>
      <c r="E25" s="5">
        <f>'30 X'!H25</f>
        <v>40000</v>
      </c>
      <c r="F25" s="16"/>
      <c r="G25" s="45"/>
      <c r="H25" s="52">
        <f t="shared" si="0"/>
        <v>40000</v>
      </c>
    </row>
    <row r="26" spans="1:8" ht="76.5">
      <c r="A26" s="22"/>
      <c r="B26" s="23"/>
      <c r="C26" s="24">
        <v>6300</v>
      </c>
      <c r="D26" s="9" t="s">
        <v>18</v>
      </c>
      <c r="E26" s="5">
        <f>'30 X'!H26</f>
        <v>200000</v>
      </c>
      <c r="F26" s="16"/>
      <c r="G26" s="45"/>
      <c r="H26" s="52">
        <f t="shared" si="0"/>
        <v>200000</v>
      </c>
    </row>
    <row r="27" spans="1:8" ht="12.75">
      <c r="A27" s="27" t="s">
        <v>19</v>
      </c>
      <c r="B27" s="23"/>
      <c r="C27" s="24"/>
      <c r="D27" s="28" t="s">
        <v>20</v>
      </c>
      <c r="E27" s="5">
        <f>'30 X'!H27</f>
        <v>257700</v>
      </c>
      <c r="F27" s="21">
        <f>F28</f>
        <v>0</v>
      </c>
      <c r="G27" s="32">
        <f>G28</f>
        <v>0</v>
      </c>
      <c r="H27" s="51">
        <f t="shared" si="0"/>
        <v>257700</v>
      </c>
    </row>
    <row r="28" spans="1:8" ht="12.75">
      <c r="A28" s="22"/>
      <c r="B28" s="23" t="s">
        <v>21</v>
      </c>
      <c r="C28" s="24"/>
      <c r="D28" s="25" t="s">
        <v>22</v>
      </c>
      <c r="E28" s="5">
        <f>'30 X'!H28</f>
        <v>257700</v>
      </c>
      <c r="F28" s="16">
        <f>SUM(F29:F36)</f>
        <v>0</v>
      </c>
      <c r="G28" s="45">
        <f>SUM(G29:G36)</f>
        <v>0</v>
      </c>
      <c r="H28" s="52">
        <f t="shared" si="0"/>
        <v>257700</v>
      </c>
    </row>
    <row r="29" spans="1:8" ht="25.5">
      <c r="A29" s="22"/>
      <c r="B29" s="23"/>
      <c r="C29" s="23" t="s">
        <v>23</v>
      </c>
      <c r="D29" s="26" t="s">
        <v>24</v>
      </c>
      <c r="E29" s="5">
        <f>'30 X'!H29</f>
        <v>14615</v>
      </c>
      <c r="F29" s="16"/>
      <c r="G29" s="45"/>
      <c r="H29" s="52">
        <f t="shared" si="0"/>
        <v>14615</v>
      </c>
    </row>
    <row r="30" spans="1:8" ht="12.75">
      <c r="A30" s="22"/>
      <c r="B30" s="23"/>
      <c r="C30" s="23" t="s">
        <v>25</v>
      </c>
      <c r="D30" s="25" t="s">
        <v>26</v>
      </c>
      <c r="E30" s="5">
        <f>'30 X'!H30</f>
        <v>0</v>
      </c>
      <c r="F30" s="16"/>
      <c r="G30" s="45"/>
      <c r="H30" s="52">
        <f t="shared" si="0"/>
        <v>0</v>
      </c>
    </row>
    <row r="31" spans="1:8" ht="89.25">
      <c r="A31" s="22"/>
      <c r="B31" s="23"/>
      <c r="C31" s="23" t="s">
        <v>11</v>
      </c>
      <c r="D31" s="26" t="s">
        <v>12</v>
      </c>
      <c r="E31" s="5">
        <f>'30 X'!H31</f>
        <v>103792</v>
      </c>
      <c r="F31" s="16"/>
      <c r="G31" s="45"/>
      <c r="H31" s="52">
        <f t="shared" si="0"/>
        <v>103792</v>
      </c>
    </row>
    <row r="32" spans="1:8" ht="51">
      <c r="A32" s="22"/>
      <c r="B32" s="23"/>
      <c r="C32" s="23" t="s">
        <v>188</v>
      </c>
      <c r="D32" s="26" t="s">
        <v>189</v>
      </c>
      <c r="E32" s="5">
        <f>'30 X'!H32</f>
        <v>1736</v>
      </c>
      <c r="F32" s="16"/>
      <c r="G32" s="45"/>
      <c r="H32" s="52">
        <f t="shared" si="0"/>
        <v>1736</v>
      </c>
    </row>
    <row r="33" spans="1:8" ht="51">
      <c r="A33" s="22"/>
      <c r="B33" s="23"/>
      <c r="C33" s="23" t="s">
        <v>27</v>
      </c>
      <c r="D33" s="26" t="s">
        <v>28</v>
      </c>
      <c r="E33" s="5">
        <f>'30 X'!H33</f>
        <v>124525</v>
      </c>
      <c r="F33" s="16"/>
      <c r="G33" s="45"/>
      <c r="H33" s="52">
        <f t="shared" si="0"/>
        <v>124525</v>
      </c>
    </row>
    <row r="34" spans="1:8" ht="12.75">
      <c r="A34" s="22"/>
      <c r="B34" s="23"/>
      <c r="C34" s="23" t="s">
        <v>29</v>
      </c>
      <c r="D34" s="25" t="s">
        <v>30</v>
      </c>
      <c r="E34" s="5">
        <f>'30 X'!H34</f>
        <v>8000</v>
      </c>
      <c r="F34" s="16"/>
      <c r="G34" s="45"/>
      <c r="H34" s="52">
        <f t="shared" si="0"/>
        <v>8000</v>
      </c>
    </row>
    <row r="35" spans="1:8" ht="12.75">
      <c r="A35" s="22"/>
      <c r="B35" s="23"/>
      <c r="C35" s="69" t="s">
        <v>43</v>
      </c>
      <c r="D35" s="70" t="s">
        <v>44</v>
      </c>
      <c r="E35" s="5">
        <f>'30 X'!H35</f>
        <v>1752</v>
      </c>
      <c r="F35" s="16"/>
      <c r="G35" s="45"/>
      <c r="H35" s="52">
        <f t="shared" si="0"/>
        <v>1752</v>
      </c>
    </row>
    <row r="36" spans="1:8" ht="12.75">
      <c r="A36" s="22"/>
      <c r="B36" s="23"/>
      <c r="C36" s="23" t="s">
        <v>31</v>
      </c>
      <c r="D36" s="25" t="s">
        <v>32</v>
      </c>
      <c r="E36" s="5">
        <f>'30 X'!H36</f>
        <v>3280</v>
      </c>
      <c r="F36" s="16"/>
      <c r="G36" s="45"/>
      <c r="H36" s="52">
        <f t="shared" si="0"/>
        <v>3280</v>
      </c>
    </row>
    <row r="37" spans="1:8" ht="12.75">
      <c r="A37" s="64" t="s">
        <v>164</v>
      </c>
      <c r="B37" s="65"/>
      <c r="C37" s="65"/>
      <c r="D37" s="71" t="s">
        <v>167</v>
      </c>
      <c r="E37" s="5">
        <f>'30 X'!H37</f>
        <v>4000</v>
      </c>
      <c r="F37" s="5">
        <f>F38</f>
        <v>0</v>
      </c>
      <c r="G37" s="5">
        <f>G38</f>
        <v>0</v>
      </c>
      <c r="H37" s="52">
        <f t="shared" si="0"/>
        <v>4000</v>
      </c>
    </row>
    <row r="38" spans="1:8" ht="12.75">
      <c r="A38" s="22"/>
      <c r="B38" s="69" t="s">
        <v>165</v>
      </c>
      <c r="C38" s="23"/>
      <c r="D38" s="70" t="s">
        <v>168</v>
      </c>
      <c r="E38" s="5">
        <f>'30 X'!H38</f>
        <v>4000</v>
      </c>
      <c r="F38" s="5">
        <f>SUM(F39)</f>
        <v>0</v>
      </c>
      <c r="G38" s="5">
        <f>SUM(G39)</f>
        <v>0</v>
      </c>
      <c r="H38" s="52">
        <f t="shared" si="0"/>
        <v>4000</v>
      </c>
    </row>
    <row r="39" spans="1:8" ht="63.75">
      <c r="A39" s="22"/>
      <c r="B39" s="23"/>
      <c r="C39" s="69" t="s">
        <v>166</v>
      </c>
      <c r="D39" s="73" t="s">
        <v>169</v>
      </c>
      <c r="E39" s="5">
        <f>'30 X'!H39</f>
        <v>4000</v>
      </c>
      <c r="F39" s="16"/>
      <c r="G39" s="45"/>
      <c r="H39" s="52">
        <f t="shared" si="0"/>
        <v>4000</v>
      </c>
    </row>
    <row r="40" spans="1:8" ht="12.75">
      <c r="A40" s="27" t="s">
        <v>33</v>
      </c>
      <c r="B40" s="29"/>
      <c r="C40" s="29"/>
      <c r="D40" s="30" t="s">
        <v>34</v>
      </c>
      <c r="E40" s="5">
        <f>'30 X'!H40</f>
        <v>77545</v>
      </c>
      <c r="F40" s="21">
        <f>F41+F44</f>
        <v>0</v>
      </c>
      <c r="G40" s="32">
        <f>G41+G44</f>
        <v>0</v>
      </c>
      <c r="H40" s="51">
        <f t="shared" si="0"/>
        <v>77545</v>
      </c>
    </row>
    <row r="41" spans="1:8" ht="12.75">
      <c r="A41" s="22"/>
      <c r="B41" s="23" t="s">
        <v>35</v>
      </c>
      <c r="C41" s="23"/>
      <c r="D41" s="25" t="s">
        <v>36</v>
      </c>
      <c r="E41" s="5">
        <f>'30 X'!H41</f>
        <v>70611</v>
      </c>
      <c r="F41" s="16">
        <f>SUM(F42:F43)</f>
        <v>0</v>
      </c>
      <c r="G41" s="45">
        <f>SUM(G42:G43)</f>
        <v>0</v>
      </c>
      <c r="H41" s="52">
        <f t="shared" si="0"/>
        <v>70611</v>
      </c>
    </row>
    <row r="42" spans="1:8" ht="63.75">
      <c r="A42" s="22"/>
      <c r="B42" s="23"/>
      <c r="C42" s="23" t="s">
        <v>37</v>
      </c>
      <c r="D42" s="26" t="s">
        <v>38</v>
      </c>
      <c r="E42" s="5">
        <f>'30 X'!H42</f>
        <v>68611</v>
      </c>
      <c r="F42" s="16"/>
      <c r="G42" s="46"/>
      <c r="H42" s="52">
        <f t="shared" si="0"/>
        <v>68611</v>
      </c>
    </row>
    <row r="43" spans="1:8" ht="51">
      <c r="A43" s="22"/>
      <c r="B43" s="23"/>
      <c r="C43" s="23" t="s">
        <v>39</v>
      </c>
      <c r="D43" s="26" t="s">
        <v>40</v>
      </c>
      <c r="E43" s="5">
        <f>'30 X'!H43</f>
        <v>2000</v>
      </c>
      <c r="F43" s="16"/>
      <c r="G43" s="46"/>
      <c r="H43" s="52">
        <f t="shared" si="0"/>
        <v>2000</v>
      </c>
    </row>
    <row r="44" spans="1:8" ht="12.75">
      <c r="A44" s="22"/>
      <c r="B44" s="23" t="s">
        <v>41</v>
      </c>
      <c r="C44" s="23"/>
      <c r="D44" s="25" t="s">
        <v>42</v>
      </c>
      <c r="E44" s="5">
        <f>'30 X'!H44</f>
        <v>6934</v>
      </c>
      <c r="F44" s="16">
        <f>SUM(F45:F47)</f>
        <v>0</v>
      </c>
      <c r="G44" s="45">
        <f>SUM(G45:G47)</f>
        <v>0</v>
      </c>
      <c r="H44" s="52">
        <f t="shared" si="0"/>
        <v>6934</v>
      </c>
    </row>
    <row r="45" spans="1:8" ht="12.75">
      <c r="A45" s="22"/>
      <c r="B45" s="23"/>
      <c r="C45" s="23" t="s">
        <v>25</v>
      </c>
      <c r="D45" s="25" t="s">
        <v>26</v>
      </c>
      <c r="E45" s="5">
        <f>'30 X'!H45</f>
        <v>3332</v>
      </c>
      <c r="F45" s="16"/>
      <c r="G45" s="46"/>
      <c r="H45" s="52">
        <f t="shared" si="0"/>
        <v>3332</v>
      </c>
    </row>
    <row r="46" spans="1:8" ht="12.75">
      <c r="A46" s="22"/>
      <c r="B46" s="23"/>
      <c r="C46" s="23" t="s">
        <v>29</v>
      </c>
      <c r="D46" s="25" t="s">
        <v>30</v>
      </c>
      <c r="E46" s="5">
        <f>'30 X'!H46</f>
        <v>2000</v>
      </c>
      <c r="F46" s="16"/>
      <c r="G46" s="46"/>
      <c r="H46" s="52">
        <f t="shared" si="0"/>
        <v>2000</v>
      </c>
    </row>
    <row r="47" spans="1:8" ht="12.75">
      <c r="A47" s="22"/>
      <c r="B47" s="23"/>
      <c r="C47" s="23" t="s">
        <v>43</v>
      </c>
      <c r="D47" s="25" t="s">
        <v>44</v>
      </c>
      <c r="E47" s="5">
        <f>'30 X'!H47</f>
        <v>1602</v>
      </c>
      <c r="F47" s="16"/>
      <c r="G47" s="46"/>
      <c r="H47" s="52">
        <f t="shared" si="0"/>
        <v>1602</v>
      </c>
    </row>
    <row r="48" spans="1:8" ht="38.25">
      <c r="A48" s="27" t="s">
        <v>45</v>
      </c>
      <c r="B48" s="29"/>
      <c r="C48" s="29"/>
      <c r="D48" s="31" t="s">
        <v>46</v>
      </c>
      <c r="E48" s="5">
        <f>'30 X'!H48</f>
        <v>924</v>
      </c>
      <c r="F48" s="21">
        <f>F49</f>
        <v>0</v>
      </c>
      <c r="G48" s="32">
        <f>G49</f>
        <v>0</v>
      </c>
      <c r="H48" s="51">
        <f t="shared" si="0"/>
        <v>924</v>
      </c>
    </row>
    <row r="49" spans="1:8" ht="38.25">
      <c r="A49" s="22"/>
      <c r="B49" s="23" t="s">
        <v>47</v>
      </c>
      <c r="C49" s="23"/>
      <c r="D49" s="26" t="s">
        <v>48</v>
      </c>
      <c r="E49" s="5">
        <f>'30 X'!H49</f>
        <v>924</v>
      </c>
      <c r="F49" s="16">
        <f>SUM(F50)</f>
        <v>0</v>
      </c>
      <c r="G49" s="45">
        <f>SUM(G50)</f>
        <v>0</v>
      </c>
      <c r="H49" s="52">
        <f t="shared" si="0"/>
        <v>924</v>
      </c>
    </row>
    <row r="50" spans="1:8" ht="63.75">
      <c r="A50" s="22"/>
      <c r="B50" s="23"/>
      <c r="C50" s="23" t="s">
        <v>37</v>
      </c>
      <c r="D50" s="26" t="s">
        <v>38</v>
      </c>
      <c r="E50" s="5">
        <f>'30 X'!H50</f>
        <v>924</v>
      </c>
      <c r="F50" s="16"/>
      <c r="G50" s="46"/>
      <c r="H50" s="52">
        <f t="shared" si="0"/>
        <v>924</v>
      </c>
    </row>
    <row r="51" spans="1:8" ht="25.5">
      <c r="A51" s="27" t="s">
        <v>49</v>
      </c>
      <c r="B51" s="29"/>
      <c r="C51" s="29"/>
      <c r="D51" s="31" t="s">
        <v>50</v>
      </c>
      <c r="E51" s="5">
        <f>'30 X'!H51</f>
        <v>30866</v>
      </c>
      <c r="F51" s="21">
        <f>F53+F55</f>
        <v>0</v>
      </c>
      <c r="G51" s="21">
        <f>G52+G53</f>
        <v>0</v>
      </c>
      <c r="H51" s="51">
        <f t="shared" si="0"/>
        <v>30866</v>
      </c>
    </row>
    <row r="52" spans="1:8" ht="12.75">
      <c r="A52" s="27"/>
      <c r="B52" s="29" t="s">
        <v>174</v>
      </c>
      <c r="C52" s="29"/>
      <c r="D52" s="31" t="s">
        <v>176</v>
      </c>
      <c r="E52" s="5">
        <f>'30 X'!H52</f>
        <v>30466</v>
      </c>
      <c r="F52" s="21">
        <f>F53</f>
        <v>0</v>
      </c>
      <c r="G52" s="21">
        <f>G53+G54</f>
        <v>0</v>
      </c>
      <c r="H52" s="51">
        <f t="shared" si="0"/>
        <v>30466</v>
      </c>
    </row>
    <row r="53" spans="1:8" ht="63.75">
      <c r="A53" s="27"/>
      <c r="B53" s="29"/>
      <c r="C53" s="74" t="s">
        <v>175</v>
      </c>
      <c r="D53" s="75" t="s">
        <v>177</v>
      </c>
      <c r="E53" s="5">
        <f>'30 X'!H53</f>
        <v>20230</v>
      </c>
      <c r="F53" s="21">
        <v>0</v>
      </c>
      <c r="G53" s="21"/>
      <c r="H53" s="51">
        <f t="shared" si="0"/>
        <v>20230</v>
      </c>
    </row>
    <row r="54" spans="1:8" ht="63.75">
      <c r="A54" s="27"/>
      <c r="B54" s="29"/>
      <c r="C54" s="29" t="s">
        <v>147</v>
      </c>
      <c r="D54" s="31" t="s">
        <v>190</v>
      </c>
      <c r="E54" s="5">
        <f>'30 X'!H54</f>
        <v>10236</v>
      </c>
      <c r="F54" s="21"/>
      <c r="G54" s="32"/>
      <c r="H54" s="51">
        <f t="shared" si="0"/>
        <v>10236</v>
      </c>
    </row>
    <row r="55" spans="1:8" ht="12.75">
      <c r="A55" s="22"/>
      <c r="B55" s="23" t="s">
        <v>51</v>
      </c>
      <c r="C55" s="23"/>
      <c r="D55" s="26" t="s">
        <v>52</v>
      </c>
      <c r="E55" s="5">
        <f>'30 X'!H55</f>
        <v>400</v>
      </c>
      <c r="F55" s="16">
        <f>SUM(F56)</f>
        <v>0</v>
      </c>
      <c r="G55" s="45">
        <f>SUM(G56)</f>
        <v>0</v>
      </c>
      <c r="H55" s="52">
        <f t="shared" si="0"/>
        <v>400</v>
      </c>
    </row>
    <row r="56" spans="1:8" ht="63.75">
      <c r="A56" s="22"/>
      <c r="B56" s="23"/>
      <c r="C56" s="23" t="s">
        <v>37</v>
      </c>
      <c r="D56" s="26" t="s">
        <v>38</v>
      </c>
      <c r="E56" s="5">
        <f>'30 X'!H56</f>
        <v>400</v>
      </c>
      <c r="F56" s="17"/>
      <c r="G56" s="46"/>
      <c r="H56" s="52">
        <f t="shared" si="0"/>
        <v>400</v>
      </c>
    </row>
    <row r="57" spans="1:8" ht="63.75">
      <c r="A57" s="27" t="s">
        <v>53</v>
      </c>
      <c r="B57" s="23"/>
      <c r="C57" s="29"/>
      <c r="D57" s="31" t="s">
        <v>54</v>
      </c>
      <c r="E57" s="5">
        <f>'30 X'!H57</f>
        <v>2741994</v>
      </c>
      <c r="F57" s="21">
        <f>F58+F60+F66+F75+F82</f>
        <v>0</v>
      </c>
      <c r="G57" s="32">
        <f>G58+G60+G66+G75+G82</f>
        <v>0</v>
      </c>
      <c r="H57" s="51">
        <f t="shared" si="0"/>
        <v>2741994</v>
      </c>
    </row>
    <row r="58" spans="1:8" ht="25.5">
      <c r="A58" s="22"/>
      <c r="B58" s="23" t="s">
        <v>55</v>
      </c>
      <c r="C58" s="23"/>
      <c r="D58" s="26" t="s">
        <v>56</v>
      </c>
      <c r="E58" s="5">
        <f>'30 X'!H58</f>
        <v>1500</v>
      </c>
      <c r="F58" s="16">
        <f>SUM(F59)</f>
        <v>0</v>
      </c>
      <c r="G58" s="45">
        <f>SUM(G59)</f>
        <v>0</v>
      </c>
      <c r="H58" s="52">
        <f t="shared" si="0"/>
        <v>1500</v>
      </c>
    </row>
    <row r="59" spans="1:8" ht="38.25">
      <c r="A59" s="22"/>
      <c r="B59" s="23"/>
      <c r="C59" s="23" t="s">
        <v>57</v>
      </c>
      <c r="D59" s="26" t="s">
        <v>58</v>
      </c>
      <c r="E59" s="5">
        <f>'30 X'!H59</f>
        <v>1500</v>
      </c>
      <c r="F59" s="17"/>
      <c r="G59" s="46"/>
      <c r="H59" s="52">
        <f t="shared" si="0"/>
        <v>1500</v>
      </c>
    </row>
    <row r="60" spans="1:8" ht="76.5">
      <c r="A60" s="22"/>
      <c r="B60" s="23" t="s">
        <v>59</v>
      </c>
      <c r="C60" s="23"/>
      <c r="D60" s="26" t="s">
        <v>60</v>
      </c>
      <c r="E60" s="5">
        <f>'30 X'!H60</f>
        <v>504039</v>
      </c>
      <c r="F60" s="16">
        <f>SUM(F61:F65)</f>
        <v>0</v>
      </c>
      <c r="G60" s="45">
        <f>SUM(G61:G65)</f>
        <v>0</v>
      </c>
      <c r="H60" s="52">
        <f t="shared" si="0"/>
        <v>504039</v>
      </c>
    </row>
    <row r="61" spans="1:8" ht="12.75">
      <c r="A61" s="22"/>
      <c r="B61" s="23"/>
      <c r="C61" s="23" t="s">
        <v>61</v>
      </c>
      <c r="D61" s="26" t="s">
        <v>62</v>
      </c>
      <c r="E61" s="5">
        <f>'30 X'!H61</f>
        <v>477800</v>
      </c>
      <c r="F61" s="16"/>
      <c r="G61" s="46"/>
      <c r="H61" s="52">
        <f t="shared" si="0"/>
        <v>477800</v>
      </c>
    </row>
    <row r="62" spans="1:8" ht="12.75">
      <c r="A62" s="22"/>
      <c r="B62" s="23"/>
      <c r="C62" s="23" t="s">
        <v>63</v>
      </c>
      <c r="D62" s="26" t="s">
        <v>64</v>
      </c>
      <c r="E62" s="5">
        <f>'30 X'!H62</f>
        <v>759</v>
      </c>
      <c r="F62" s="16"/>
      <c r="G62" s="46"/>
      <c r="H62" s="52">
        <f t="shared" si="0"/>
        <v>759</v>
      </c>
    </row>
    <row r="63" spans="1:8" ht="12.75">
      <c r="A63" s="22"/>
      <c r="B63" s="23"/>
      <c r="C63" s="23" t="s">
        <v>65</v>
      </c>
      <c r="D63" s="26" t="s">
        <v>66</v>
      </c>
      <c r="E63" s="5">
        <f>'30 X'!H63</f>
        <v>8883</v>
      </c>
      <c r="F63" s="16"/>
      <c r="G63" s="46"/>
      <c r="H63" s="52">
        <f t="shared" si="0"/>
        <v>8883</v>
      </c>
    </row>
    <row r="64" spans="1:8" ht="12.75">
      <c r="A64" s="22"/>
      <c r="B64" s="23"/>
      <c r="C64" s="23" t="s">
        <v>71</v>
      </c>
      <c r="D64" s="26" t="s">
        <v>72</v>
      </c>
      <c r="E64" s="5">
        <f>'30 X'!H64</f>
        <v>2347</v>
      </c>
      <c r="F64" s="16"/>
      <c r="G64" s="46"/>
      <c r="H64" s="52">
        <f t="shared" si="0"/>
        <v>2347</v>
      </c>
    </row>
    <row r="65" spans="1:8" ht="25.5">
      <c r="A65" s="22"/>
      <c r="B65" s="23"/>
      <c r="C65" s="23" t="s">
        <v>67</v>
      </c>
      <c r="D65" s="26" t="s">
        <v>68</v>
      </c>
      <c r="E65" s="5">
        <f>'30 X'!H65</f>
        <v>14250</v>
      </c>
      <c r="F65" s="16"/>
      <c r="G65" s="46"/>
      <c r="H65" s="52">
        <f t="shared" si="0"/>
        <v>14250</v>
      </c>
    </row>
    <row r="66" spans="1:8" ht="63.75">
      <c r="A66" s="22"/>
      <c r="B66" s="23" t="s">
        <v>69</v>
      </c>
      <c r="C66" s="23"/>
      <c r="D66" s="26" t="s">
        <v>70</v>
      </c>
      <c r="E66" s="5">
        <f>'30 X'!H66</f>
        <v>1019888</v>
      </c>
      <c r="F66" s="16">
        <f>SUM(F67:F74)</f>
        <v>0</v>
      </c>
      <c r="G66" s="45">
        <f>SUM(G67:G74)</f>
        <v>0</v>
      </c>
      <c r="H66" s="52">
        <f t="shared" si="0"/>
        <v>1019888</v>
      </c>
    </row>
    <row r="67" spans="1:8" ht="12.75">
      <c r="A67" s="22"/>
      <c r="B67" s="23"/>
      <c r="C67" s="23" t="s">
        <v>61</v>
      </c>
      <c r="D67" s="26" t="s">
        <v>62</v>
      </c>
      <c r="E67" s="5">
        <f>'30 X'!H67</f>
        <v>204500</v>
      </c>
      <c r="F67" s="16"/>
      <c r="G67" s="45"/>
      <c r="H67" s="52">
        <f t="shared" si="0"/>
        <v>204500</v>
      </c>
    </row>
    <row r="68" spans="1:8" ht="12.75">
      <c r="A68" s="22"/>
      <c r="B68" s="23"/>
      <c r="C68" s="23" t="s">
        <v>63</v>
      </c>
      <c r="D68" s="26" t="s">
        <v>64</v>
      </c>
      <c r="E68" s="5">
        <f>'30 X'!H68</f>
        <v>604938</v>
      </c>
      <c r="F68" s="16"/>
      <c r="G68" s="45"/>
      <c r="H68" s="52">
        <f t="shared" si="0"/>
        <v>604938</v>
      </c>
    </row>
    <row r="69" spans="1:8" ht="12.75">
      <c r="A69" s="22"/>
      <c r="B69" s="23"/>
      <c r="C69" s="23" t="s">
        <v>65</v>
      </c>
      <c r="D69" s="26" t="s">
        <v>66</v>
      </c>
      <c r="E69" s="5">
        <f>'30 X'!H69</f>
        <v>71500</v>
      </c>
      <c r="F69" s="16"/>
      <c r="G69" s="45"/>
      <c r="H69" s="52">
        <f t="shared" si="0"/>
        <v>71500</v>
      </c>
    </row>
    <row r="70" spans="1:8" ht="12.75">
      <c r="A70" s="22"/>
      <c r="B70" s="23"/>
      <c r="C70" s="23" t="s">
        <v>71</v>
      </c>
      <c r="D70" s="26" t="s">
        <v>72</v>
      </c>
      <c r="E70" s="5">
        <f>'30 X'!H70</f>
        <v>61800</v>
      </c>
      <c r="F70" s="16"/>
      <c r="G70" s="45"/>
      <c r="H70" s="52">
        <f t="shared" si="0"/>
        <v>61800</v>
      </c>
    </row>
    <row r="71" spans="1:8" ht="12.75">
      <c r="A71" s="22"/>
      <c r="B71" s="23"/>
      <c r="C71" s="23" t="s">
        <v>73</v>
      </c>
      <c r="D71" s="26" t="s">
        <v>74</v>
      </c>
      <c r="E71" s="5">
        <f>'30 X'!H71</f>
        <v>7150</v>
      </c>
      <c r="F71" s="16"/>
      <c r="G71" s="45"/>
      <c r="H71" s="52">
        <f t="shared" si="0"/>
        <v>7150</v>
      </c>
    </row>
    <row r="72" spans="1:8" ht="12.75">
      <c r="A72" s="22"/>
      <c r="B72" s="23"/>
      <c r="C72" s="23" t="s">
        <v>75</v>
      </c>
      <c r="D72" s="26" t="s">
        <v>76</v>
      </c>
      <c r="E72" s="5">
        <f>'30 X'!H72</f>
        <v>6500</v>
      </c>
      <c r="F72" s="16"/>
      <c r="G72" s="45"/>
      <c r="H72" s="52">
        <f t="shared" si="0"/>
        <v>6500</v>
      </c>
    </row>
    <row r="73" spans="1:8" ht="12.75">
      <c r="A73" s="22"/>
      <c r="B73" s="23"/>
      <c r="C73" s="23" t="s">
        <v>77</v>
      </c>
      <c r="D73" s="26" t="s">
        <v>78</v>
      </c>
      <c r="E73" s="5">
        <f>'30 X'!H73</f>
        <v>53500</v>
      </c>
      <c r="F73" s="16"/>
      <c r="G73" s="45"/>
      <c r="H73" s="52">
        <f t="shared" si="0"/>
        <v>53500</v>
      </c>
    </row>
    <row r="74" spans="1:8" ht="25.5">
      <c r="A74" s="22"/>
      <c r="B74" s="23"/>
      <c r="C74" s="23" t="s">
        <v>67</v>
      </c>
      <c r="D74" s="26" t="s">
        <v>68</v>
      </c>
      <c r="E74" s="5">
        <f>'30 X'!H74</f>
        <v>10000</v>
      </c>
      <c r="F74" s="16"/>
      <c r="G74" s="45"/>
      <c r="H74" s="52">
        <f t="shared" si="0"/>
        <v>10000</v>
      </c>
    </row>
    <row r="75" spans="1:8" ht="38.25">
      <c r="A75" s="22"/>
      <c r="B75" s="23" t="s">
        <v>79</v>
      </c>
      <c r="C75" s="23"/>
      <c r="D75" s="26" t="s">
        <v>80</v>
      </c>
      <c r="E75" s="5">
        <f>'30 X'!H75</f>
        <v>68566</v>
      </c>
      <c r="F75" s="16">
        <f>SUM(F76:F81)</f>
        <v>0</v>
      </c>
      <c r="G75" s="45">
        <f>SUM(G76:G81)</f>
        <v>0</v>
      </c>
      <c r="H75" s="52">
        <f t="shared" si="0"/>
        <v>68566</v>
      </c>
    </row>
    <row r="76" spans="1:8" ht="12.75">
      <c r="A76" s="22"/>
      <c r="B76" s="23"/>
      <c r="C76" s="23" t="s">
        <v>81</v>
      </c>
      <c r="D76" s="26" t="s">
        <v>82</v>
      </c>
      <c r="E76" s="5">
        <f>'30 X'!H76</f>
        <v>500</v>
      </c>
      <c r="F76" s="16"/>
      <c r="G76" s="45"/>
      <c r="H76" s="52">
        <f t="shared" si="0"/>
        <v>500</v>
      </c>
    </row>
    <row r="77" spans="1:8" ht="12.75">
      <c r="A77" s="22"/>
      <c r="B77" s="23"/>
      <c r="C77" s="23" t="s">
        <v>83</v>
      </c>
      <c r="D77" s="26" t="s">
        <v>84</v>
      </c>
      <c r="E77" s="5">
        <f>'30 X'!H77</f>
        <v>27000</v>
      </c>
      <c r="F77" s="16"/>
      <c r="G77" s="45"/>
      <c r="H77" s="52">
        <f t="shared" si="0"/>
        <v>27000</v>
      </c>
    </row>
    <row r="78" spans="1:8" ht="12.75">
      <c r="A78" s="22"/>
      <c r="B78" s="23"/>
      <c r="C78" s="23" t="s">
        <v>85</v>
      </c>
      <c r="D78" s="26" t="s">
        <v>86</v>
      </c>
      <c r="E78" s="5">
        <f>'30 X'!H78</f>
        <v>5310</v>
      </c>
      <c r="F78" s="16"/>
      <c r="G78" s="45"/>
      <c r="H78" s="52">
        <f t="shared" si="0"/>
        <v>5310</v>
      </c>
    </row>
    <row r="79" spans="1:8" ht="25.5">
      <c r="A79" s="22"/>
      <c r="B79" s="23"/>
      <c r="C79" s="23" t="s">
        <v>87</v>
      </c>
      <c r="D79" s="26" t="s">
        <v>88</v>
      </c>
      <c r="E79" s="5">
        <f>'30 X'!H79</f>
        <v>32756</v>
      </c>
      <c r="F79" s="16"/>
      <c r="G79" s="45"/>
      <c r="H79" s="52">
        <f t="shared" si="0"/>
        <v>32756</v>
      </c>
    </row>
    <row r="80" spans="1:8" ht="51">
      <c r="A80" s="22"/>
      <c r="B80" s="23"/>
      <c r="C80" s="23" t="s">
        <v>89</v>
      </c>
      <c r="D80" s="26" t="s">
        <v>90</v>
      </c>
      <c r="E80" s="5">
        <f>'30 X'!H80</f>
        <v>3000</v>
      </c>
      <c r="F80" s="17"/>
      <c r="G80" s="46"/>
      <c r="H80" s="52">
        <f t="shared" si="0"/>
        <v>3000</v>
      </c>
    </row>
    <row r="81" spans="1:8" ht="25.5">
      <c r="A81" s="22"/>
      <c r="B81" s="23"/>
      <c r="C81" s="23" t="s">
        <v>67</v>
      </c>
      <c r="D81" s="26" t="s">
        <v>68</v>
      </c>
      <c r="E81" s="5">
        <f>'30 X'!H81</f>
        <v>0</v>
      </c>
      <c r="F81" s="17"/>
      <c r="G81" s="46"/>
      <c r="H81" s="52">
        <f t="shared" si="0"/>
        <v>0</v>
      </c>
    </row>
    <row r="82" spans="1:8" ht="25.5">
      <c r="A82" s="22"/>
      <c r="B82" s="23" t="s">
        <v>91</v>
      </c>
      <c r="C82" s="23"/>
      <c r="D82" s="26" t="s">
        <v>92</v>
      </c>
      <c r="E82" s="5">
        <f>'30 X'!H82</f>
        <v>1148001</v>
      </c>
      <c r="F82" s="16">
        <f>SUM(F83:F84)</f>
        <v>0</v>
      </c>
      <c r="G82" s="45">
        <f>SUM(G83:G84)</f>
        <v>0</v>
      </c>
      <c r="H82" s="52">
        <f t="shared" si="0"/>
        <v>1148001</v>
      </c>
    </row>
    <row r="83" spans="1:8" ht="12.75">
      <c r="A83" s="22"/>
      <c r="B83" s="23"/>
      <c r="C83" s="23" t="s">
        <v>93</v>
      </c>
      <c r="D83" s="26" t="s">
        <v>94</v>
      </c>
      <c r="E83" s="5">
        <f>'30 X'!H83</f>
        <v>1141501</v>
      </c>
      <c r="F83" s="16"/>
      <c r="G83" s="46"/>
      <c r="H83" s="52">
        <f t="shared" si="0"/>
        <v>1141501</v>
      </c>
    </row>
    <row r="84" spans="1:8" ht="12.75">
      <c r="A84" s="22"/>
      <c r="B84" s="23"/>
      <c r="C84" s="23" t="s">
        <v>95</v>
      </c>
      <c r="D84" s="26" t="s">
        <v>96</v>
      </c>
      <c r="E84" s="5">
        <f>'30 X'!H84</f>
        <v>6500</v>
      </c>
      <c r="F84" s="16"/>
      <c r="G84" s="46"/>
      <c r="H84" s="52">
        <f t="shared" si="0"/>
        <v>6500</v>
      </c>
    </row>
    <row r="85" spans="1:8" ht="12.75">
      <c r="A85" s="27" t="s">
        <v>97</v>
      </c>
      <c r="B85" s="29"/>
      <c r="C85" s="29"/>
      <c r="D85" s="31" t="s">
        <v>98</v>
      </c>
      <c r="E85" s="5">
        <f>'30 X'!H85</f>
        <v>6940617</v>
      </c>
      <c r="F85" s="21">
        <f>F86+F88+F90+F92</f>
        <v>0</v>
      </c>
      <c r="G85" s="21">
        <f>G86+G88+G90+G92</f>
        <v>0</v>
      </c>
      <c r="H85" s="51">
        <f t="shared" si="0"/>
        <v>6940617</v>
      </c>
    </row>
    <row r="86" spans="1:8" ht="25.5">
      <c r="A86" s="22"/>
      <c r="B86" s="23" t="s">
        <v>99</v>
      </c>
      <c r="C86" s="23"/>
      <c r="D86" s="26" t="s">
        <v>100</v>
      </c>
      <c r="E86" s="5">
        <f>'30 X'!H86</f>
        <v>4082793</v>
      </c>
      <c r="F86" s="16">
        <f>SUM(F87)</f>
        <v>0</v>
      </c>
      <c r="G86" s="45">
        <f>SUM(G87)</f>
        <v>0</v>
      </c>
      <c r="H86" s="52">
        <f t="shared" si="0"/>
        <v>4082793</v>
      </c>
    </row>
    <row r="87" spans="1:8" ht="12.75">
      <c r="A87" s="22"/>
      <c r="B87" s="23"/>
      <c r="C87" s="23" t="s">
        <v>101</v>
      </c>
      <c r="D87" s="26" t="s">
        <v>102</v>
      </c>
      <c r="E87" s="5">
        <f>'30 X'!H87</f>
        <v>4082793</v>
      </c>
      <c r="F87" s="16"/>
      <c r="G87" s="46"/>
      <c r="H87" s="52">
        <f t="shared" si="0"/>
        <v>4082793</v>
      </c>
    </row>
    <row r="88" spans="1:8" ht="25.5">
      <c r="A88" s="22"/>
      <c r="B88" s="23" t="s">
        <v>103</v>
      </c>
      <c r="C88" s="23"/>
      <c r="D88" s="26" t="s">
        <v>104</v>
      </c>
      <c r="E88" s="5">
        <f>'30 X'!H88</f>
        <v>2796752</v>
      </c>
      <c r="F88" s="16">
        <f>SUM(F89)</f>
        <v>0</v>
      </c>
      <c r="G88" s="45">
        <f>SUM(G89)</f>
        <v>0</v>
      </c>
      <c r="H88" s="52">
        <f t="shared" si="0"/>
        <v>2796752</v>
      </c>
    </row>
    <row r="89" spans="1:8" ht="12.75">
      <c r="A89" s="22"/>
      <c r="B89" s="23"/>
      <c r="C89" s="23" t="s">
        <v>101</v>
      </c>
      <c r="D89" s="26" t="s">
        <v>105</v>
      </c>
      <c r="E89" s="5">
        <f>'30 X'!H89</f>
        <v>2796752</v>
      </c>
      <c r="F89" s="16"/>
      <c r="G89" s="46"/>
      <c r="H89" s="52">
        <f t="shared" si="0"/>
        <v>2796752</v>
      </c>
    </row>
    <row r="90" spans="1:8" ht="12.75">
      <c r="A90" s="22"/>
      <c r="B90" s="23" t="s">
        <v>106</v>
      </c>
      <c r="C90" s="23"/>
      <c r="D90" s="26" t="s">
        <v>107</v>
      </c>
      <c r="E90" s="5">
        <f>'30 X'!H90</f>
        <v>19600</v>
      </c>
      <c r="F90" s="16">
        <f>SUM(F91)</f>
        <v>0</v>
      </c>
      <c r="G90" s="45">
        <f>SUM(G91)</f>
        <v>0</v>
      </c>
      <c r="H90" s="52">
        <f t="shared" si="0"/>
        <v>19600</v>
      </c>
    </row>
    <row r="91" spans="1:8" ht="12.75">
      <c r="A91" s="22"/>
      <c r="B91" s="23"/>
      <c r="C91" s="23" t="s">
        <v>31</v>
      </c>
      <c r="D91" s="26" t="s">
        <v>32</v>
      </c>
      <c r="E91" s="5">
        <f>'30 X'!H91</f>
        <v>19600</v>
      </c>
      <c r="F91" s="16"/>
      <c r="G91" s="45"/>
      <c r="H91" s="52">
        <f t="shared" si="0"/>
        <v>19600</v>
      </c>
    </row>
    <row r="92" spans="1:8" ht="25.5">
      <c r="A92" s="22"/>
      <c r="B92" s="23" t="s">
        <v>140</v>
      </c>
      <c r="C92" s="23"/>
      <c r="D92" s="26" t="s">
        <v>141</v>
      </c>
      <c r="E92" s="5">
        <f>'30 X'!H92</f>
        <v>41472</v>
      </c>
      <c r="F92" s="16">
        <f>SUM(F93)</f>
        <v>0</v>
      </c>
      <c r="G92" s="16">
        <f>SUM(G93)</f>
        <v>0</v>
      </c>
      <c r="H92" s="52">
        <f t="shared" si="0"/>
        <v>41472</v>
      </c>
    </row>
    <row r="93" spans="1:8" ht="12.75">
      <c r="A93" s="22"/>
      <c r="B93" s="23"/>
      <c r="C93" s="23" t="s">
        <v>101</v>
      </c>
      <c r="D93" s="26" t="s">
        <v>105</v>
      </c>
      <c r="E93" s="5">
        <f>'30 X'!H93</f>
        <v>41472</v>
      </c>
      <c r="F93" s="16"/>
      <c r="G93" s="46"/>
      <c r="H93" s="52">
        <f t="shared" si="0"/>
        <v>41472</v>
      </c>
    </row>
    <row r="94" spans="1:8" ht="12.75">
      <c r="A94" s="27" t="s">
        <v>108</v>
      </c>
      <c r="B94" s="29"/>
      <c r="C94" s="29"/>
      <c r="D94" s="31" t="s">
        <v>109</v>
      </c>
      <c r="E94" s="5">
        <f>'30 X'!H94</f>
        <v>153981</v>
      </c>
      <c r="F94" s="21">
        <f>F95+F98+F100</f>
        <v>0</v>
      </c>
      <c r="G94" s="32">
        <f>G95+G98+G100</f>
        <v>0</v>
      </c>
      <c r="H94" s="51">
        <f t="shared" si="0"/>
        <v>153981</v>
      </c>
    </row>
    <row r="95" spans="1:8" ht="12.75">
      <c r="A95" s="22"/>
      <c r="B95" s="23" t="s">
        <v>110</v>
      </c>
      <c r="C95" s="23"/>
      <c r="D95" s="26" t="s">
        <v>111</v>
      </c>
      <c r="E95" s="5">
        <f>'30 X'!H95</f>
        <v>113900</v>
      </c>
      <c r="F95" s="16">
        <f>SUM(F96:F97)</f>
        <v>0</v>
      </c>
      <c r="G95" s="16">
        <f>SUM(G96:G97)</f>
        <v>0</v>
      </c>
      <c r="H95" s="52">
        <f aca="true" t="shared" si="1" ref="H95:H127">E95-F95+G95</f>
        <v>113900</v>
      </c>
    </row>
    <row r="96" spans="1:8" ht="38.25">
      <c r="A96" s="22"/>
      <c r="B96" s="23"/>
      <c r="C96" s="23" t="s">
        <v>116</v>
      </c>
      <c r="D96" s="26" t="s">
        <v>117</v>
      </c>
      <c r="E96" s="5">
        <f>'30 X'!H96</f>
        <v>32900</v>
      </c>
      <c r="F96" s="16"/>
      <c r="G96" s="45"/>
      <c r="H96" s="52">
        <f t="shared" si="1"/>
        <v>32900</v>
      </c>
    </row>
    <row r="97" spans="1:8" ht="12.75">
      <c r="A97" s="22"/>
      <c r="B97" s="23"/>
      <c r="C97" s="23" t="s">
        <v>31</v>
      </c>
      <c r="D97" s="26" t="s">
        <v>32</v>
      </c>
      <c r="E97" s="5">
        <f>'30 X'!H97</f>
        <v>1000</v>
      </c>
      <c r="F97" s="16"/>
      <c r="G97" s="46"/>
      <c r="H97" s="52">
        <f t="shared" si="1"/>
        <v>1000</v>
      </c>
    </row>
    <row r="98" spans="1:8" ht="12.75">
      <c r="A98" s="22"/>
      <c r="B98" s="23" t="s">
        <v>112</v>
      </c>
      <c r="C98" s="23"/>
      <c r="D98" s="26" t="s">
        <v>113</v>
      </c>
      <c r="E98" s="5">
        <f>'30 X'!H98</f>
        <v>32000</v>
      </c>
      <c r="F98" s="16">
        <f>SUM(F99)</f>
        <v>0</v>
      </c>
      <c r="G98" s="45">
        <f>SUM(G99)</f>
        <v>0</v>
      </c>
      <c r="H98" s="52">
        <f t="shared" si="1"/>
        <v>32000</v>
      </c>
    </row>
    <row r="99" spans="1:8" ht="12.75">
      <c r="A99" s="22"/>
      <c r="B99" s="23"/>
      <c r="C99" s="23" t="s">
        <v>29</v>
      </c>
      <c r="D99" s="26" t="s">
        <v>30</v>
      </c>
      <c r="E99" s="5">
        <f>'30 X'!H99</f>
        <v>32000</v>
      </c>
      <c r="F99" s="16"/>
      <c r="G99" s="46"/>
      <c r="H99" s="52">
        <f t="shared" si="1"/>
        <v>32000</v>
      </c>
    </row>
    <row r="100" spans="1:8" ht="12.75">
      <c r="A100" s="22"/>
      <c r="B100" s="23" t="s">
        <v>114</v>
      </c>
      <c r="C100" s="23"/>
      <c r="D100" s="26" t="s">
        <v>115</v>
      </c>
      <c r="E100" s="5">
        <f>'30 X'!H100</f>
        <v>8081</v>
      </c>
      <c r="F100" s="16">
        <f>SUM(F101)</f>
        <v>0</v>
      </c>
      <c r="G100" s="45">
        <f>SUM(G101)</f>
        <v>0</v>
      </c>
      <c r="H100" s="52">
        <f t="shared" si="1"/>
        <v>8081</v>
      </c>
    </row>
    <row r="101" spans="1:8" ht="38.25">
      <c r="A101" s="22"/>
      <c r="B101" s="23"/>
      <c r="C101" s="23" t="s">
        <v>116</v>
      </c>
      <c r="D101" s="26" t="s">
        <v>117</v>
      </c>
      <c r="E101" s="5">
        <f>'30 X'!H101</f>
        <v>8081</v>
      </c>
      <c r="F101" s="16"/>
      <c r="G101" s="46"/>
      <c r="H101" s="52">
        <f t="shared" si="1"/>
        <v>8081</v>
      </c>
    </row>
    <row r="102" spans="1:8" ht="12.75">
      <c r="A102" s="27" t="s">
        <v>118</v>
      </c>
      <c r="B102" s="29"/>
      <c r="C102" s="29"/>
      <c r="D102" s="31" t="s">
        <v>119</v>
      </c>
      <c r="E102" s="5">
        <f>'30 X'!H102</f>
        <v>2331305</v>
      </c>
      <c r="F102" s="21">
        <f>F103+F106+F108+F111+F115+F117</f>
        <v>0</v>
      </c>
      <c r="G102" s="32">
        <f>G103+G106+G108+G111+G115+G117</f>
        <v>0</v>
      </c>
      <c r="H102" s="51">
        <f t="shared" si="1"/>
        <v>2331305</v>
      </c>
    </row>
    <row r="103" spans="1:8" ht="51">
      <c r="A103" s="22"/>
      <c r="B103" s="23" t="s">
        <v>120</v>
      </c>
      <c r="C103" s="23"/>
      <c r="D103" s="26" t="s">
        <v>121</v>
      </c>
      <c r="E103" s="5">
        <f>'30 X'!H103</f>
        <v>1832800</v>
      </c>
      <c r="F103" s="16">
        <f>SUM(F104:F105)</f>
        <v>0</v>
      </c>
      <c r="G103" s="45">
        <f>SUM(G104:G105)</f>
        <v>0</v>
      </c>
      <c r="H103" s="52">
        <f t="shared" si="1"/>
        <v>1832800</v>
      </c>
    </row>
    <row r="104" spans="1:8" ht="63.75">
      <c r="A104" s="22"/>
      <c r="B104" s="23"/>
      <c r="C104" s="23" t="s">
        <v>180</v>
      </c>
      <c r="D104" s="26" t="s">
        <v>181</v>
      </c>
      <c r="E104" s="5">
        <f>'30 X'!H104</f>
        <v>5000</v>
      </c>
      <c r="F104" s="16"/>
      <c r="G104" s="45"/>
      <c r="H104" s="45">
        <v>5000</v>
      </c>
    </row>
    <row r="105" spans="1:8" ht="63.75">
      <c r="A105" s="22"/>
      <c r="B105" s="23"/>
      <c r="C105" s="23" t="s">
        <v>37</v>
      </c>
      <c r="D105" s="26" t="s">
        <v>38</v>
      </c>
      <c r="E105" s="5">
        <f>'30 X'!H105</f>
        <v>1827800</v>
      </c>
      <c r="F105" s="16"/>
      <c r="G105" s="46"/>
      <c r="H105" s="52">
        <f t="shared" si="1"/>
        <v>1827800</v>
      </c>
    </row>
    <row r="106" spans="1:8" ht="51">
      <c r="A106" s="22"/>
      <c r="B106" s="23" t="s">
        <v>122</v>
      </c>
      <c r="C106" s="23"/>
      <c r="D106" s="26" t="s">
        <v>123</v>
      </c>
      <c r="E106" s="5">
        <f>'30 X'!H106</f>
        <v>6900</v>
      </c>
      <c r="F106" s="16">
        <f>SUM(F107)</f>
        <v>0</v>
      </c>
      <c r="G106" s="45">
        <f>SUM(G107)</f>
        <v>0</v>
      </c>
      <c r="H106" s="52">
        <f t="shared" si="1"/>
        <v>6900</v>
      </c>
    </row>
    <row r="107" spans="1:8" ht="63.75">
      <c r="A107" s="22"/>
      <c r="B107" s="23"/>
      <c r="C107" s="23" t="s">
        <v>37</v>
      </c>
      <c r="D107" s="26" t="s">
        <v>38</v>
      </c>
      <c r="E107" s="5">
        <f>'30 X'!H107</f>
        <v>6900</v>
      </c>
      <c r="F107" s="16"/>
      <c r="G107" s="46"/>
      <c r="H107" s="52">
        <f t="shared" si="1"/>
        <v>6900</v>
      </c>
    </row>
    <row r="108" spans="1:8" ht="25.5">
      <c r="A108" s="22"/>
      <c r="B108" s="23" t="s">
        <v>124</v>
      </c>
      <c r="C108" s="23"/>
      <c r="D108" s="26" t="s">
        <v>125</v>
      </c>
      <c r="E108" s="5">
        <f>'30 X'!H108</f>
        <v>154000</v>
      </c>
      <c r="F108" s="16">
        <f>SUM(F109:F110)</f>
        <v>0</v>
      </c>
      <c r="G108" s="45">
        <f>SUM(G109:G110)</f>
        <v>0</v>
      </c>
      <c r="H108" s="52">
        <f t="shared" si="1"/>
        <v>154000</v>
      </c>
    </row>
    <row r="109" spans="1:8" ht="63.75">
      <c r="A109" s="22"/>
      <c r="B109" s="23"/>
      <c r="C109" s="23" t="s">
        <v>37</v>
      </c>
      <c r="D109" s="26" t="s">
        <v>38</v>
      </c>
      <c r="E109" s="5">
        <f>'30 X'!H109</f>
        <v>85000</v>
      </c>
      <c r="F109" s="16"/>
      <c r="G109" s="46"/>
      <c r="H109" s="52">
        <f t="shared" si="1"/>
        <v>85000</v>
      </c>
    </row>
    <row r="110" spans="1:8" ht="38.25">
      <c r="A110" s="22"/>
      <c r="B110" s="23"/>
      <c r="C110" s="23" t="s">
        <v>116</v>
      </c>
      <c r="D110" s="26" t="s">
        <v>117</v>
      </c>
      <c r="E110" s="5">
        <f>'30 X'!H110</f>
        <v>69000</v>
      </c>
      <c r="F110" s="16"/>
      <c r="G110" s="46"/>
      <c r="H110" s="52">
        <f t="shared" si="1"/>
        <v>69000</v>
      </c>
    </row>
    <row r="111" spans="1:8" ht="12.75">
      <c r="A111" s="22"/>
      <c r="B111" s="23" t="s">
        <v>126</v>
      </c>
      <c r="C111" s="23"/>
      <c r="D111" s="26" t="s">
        <v>127</v>
      </c>
      <c r="E111" s="5">
        <f>'30 X'!H111</f>
        <v>111005</v>
      </c>
      <c r="F111" s="16">
        <f>SUM(F112:F114)</f>
        <v>0</v>
      </c>
      <c r="G111" s="45">
        <f>SUM(G112:G114)</f>
        <v>0</v>
      </c>
      <c r="H111" s="52">
        <f t="shared" si="1"/>
        <v>111005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'30 X'!H112</f>
        <v>106400</v>
      </c>
      <c r="F112" s="16"/>
      <c r="G112" s="46"/>
      <c r="H112" s="52">
        <f t="shared" si="1"/>
        <v>106400</v>
      </c>
    </row>
    <row r="113" spans="1:8" ht="12.75">
      <c r="A113" s="22"/>
      <c r="B113" s="23"/>
      <c r="C113" s="23" t="s">
        <v>29</v>
      </c>
      <c r="D113" s="26" t="s">
        <v>30</v>
      </c>
      <c r="E113" s="5">
        <f>'30 X'!H113</f>
        <v>2805</v>
      </c>
      <c r="F113" s="16"/>
      <c r="G113" s="46"/>
      <c r="H113" s="52">
        <f t="shared" si="1"/>
        <v>2805</v>
      </c>
    </row>
    <row r="114" spans="1:8" ht="12.75">
      <c r="A114" s="22"/>
      <c r="B114" s="23"/>
      <c r="C114" s="23" t="s">
        <v>31</v>
      </c>
      <c r="D114" s="26" t="s">
        <v>128</v>
      </c>
      <c r="E114" s="5">
        <f>'30 X'!H114</f>
        <v>1800</v>
      </c>
      <c r="F114" s="16"/>
      <c r="G114" s="46"/>
      <c r="H114" s="52">
        <f t="shared" si="1"/>
        <v>1800</v>
      </c>
    </row>
    <row r="115" spans="1:8" ht="25.5">
      <c r="A115" s="22"/>
      <c r="B115" s="23" t="s">
        <v>129</v>
      </c>
      <c r="C115" s="23"/>
      <c r="D115" s="26" t="s">
        <v>130</v>
      </c>
      <c r="E115" s="5">
        <f>'30 X'!H115</f>
        <v>15600</v>
      </c>
      <c r="F115" s="16">
        <f>SUM(F116)</f>
        <v>0</v>
      </c>
      <c r="G115" s="45">
        <f>SUM(G116)</f>
        <v>0</v>
      </c>
      <c r="H115" s="52">
        <f t="shared" si="1"/>
        <v>15600</v>
      </c>
    </row>
    <row r="116" spans="1:8" ht="63.75">
      <c r="A116" s="22"/>
      <c r="B116" s="23"/>
      <c r="C116" s="23" t="s">
        <v>37</v>
      </c>
      <c r="D116" s="26" t="s">
        <v>38</v>
      </c>
      <c r="E116" s="5">
        <f>'30 X'!H116</f>
        <v>15600</v>
      </c>
      <c r="F116" s="16"/>
      <c r="G116" s="46"/>
      <c r="H116" s="52">
        <f t="shared" si="1"/>
        <v>15600</v>
      </c>
    </row>
    <row r="117" spans="1:8" ht="12.75">
      <c r="A117" s="22"/>
      <c r="B117" s="23" t="s">
        <v>131</v>
      </c>
      <c r="C117" s="23"/>
      <c r="D117" s="26" t="s">
        <v>132</v>
      </c>
      <c r="E117" s="5">
        <f>'30 X'!H117</f>
        <v>211000</v>
      </c>
      <c r="F117" s="16">
        <f>SUM(F118)</f>
        <v>0</v>
      </c>
      <c r="G117" s="45">
        <f>SUM(G118)</f>
        <v>0</v>
      </c>
      <c r="H117" s="52">
        <f t="shared" si="1"/>
        <v>211000</v>
      </c>
    </row>
    <row r="118" spans="1:8" ht="38.25">
      <c r="A118" s="22"/>
      <c r="B118" s="23"/>
      <c r="C118" s="23" t="s">
        <v>116</v>
      </c>
      <c r="D118" s="26" t="s">
        <v>117</v>
      </c>
      <c r="E118" s="5">
        <f>'30 X'!H118</f>
        <v>66000</v>
      </c>
      <c r="F118" s="16"/>
      <c r="G118" s="45"/>
      <c r="H118" s="52">
        <f t="shared" si="1"/>
        <v>66000</v>
      </c>
    </row>
    <row r="119" spans="1:8" ht="51">
      <c r="A119" s="22"/>
      <c r="B119" s="23"/>
      <c r="C119" s="23" t="s">
        <v>148</v>
      </c>
      <c r="D119" s="26" t="s">
        <v>193</v>
      </c>
      <c r="E119" s="5">
        <f>'30 X'!H119</f>
        <v>145000</v>
      </c>
      <c r="F119" s="17"/>
      <c r="G119" s="46"/>
      <c r="H119" s="52">
        <f t="shared" si="1"/>
        <v>145000</v>
      </c>
    </row>
    <row r="120" spans="1:8" ht="12.75">
      <c r="A120" s="64" t="s">
        <v>156</v>
      </c>
      <c r="B120" s="65"/>
      <c r="C120" s="65"/>
      <c r="D120" s="66" t="s">
        <v>159</v>
      </c>
      <c r="E120" s="5">
        <f>'30 X'!H120</f>
        <v>131964</v>
      </c>
      <c r="F120" s="67"/>
      <c r="G120" s="53">
        <f>SUM(G121)</f>
        <v>0</v>
      </c>
      <c r="H120" s="52">
        <f t="shared" si="1"/>
        <v>131964</v>
      </c>
    </row>
    <row r="121" spans="1:8" ht="12.75">
      <c r="A121" s="22"/>
      <c r="B121" s="23" t="s">
        <v>157</v>
      </c>
      <c r="C121" s="23"/>
      <c r="D121" s="26" t="s">
        <v>158</v>
      </c>
      <c r="E121" s="5">
        <f>'30 X'!H121</f>
        <v>131964</v>
      </c>
      <c r="F121" s="53">
        <f>SUM(F122)</f>
        <v>0</v>
      </c>
      <c r="G121" s="53">
        <f>SUM(G122)</f>
        <v>0</v>
      </c>
      <c r="H121" s="52">
        <f t="shared" si="1"/>
        <v>131964</v>
      </c>
    </row>
    <row r="122" spans="1:8" ht="38.25">
      <c r="A122" s="22"/>
      <c r="B122" s="23"/>
      <c r="C122" s="23" t="s">
        <v>116</v>
      </c>
      <c r="D122" s="26" t="s">
        <v>117</v>
      </c>
      <c r="E122" s="5">
        <f>'30 X'!H122</f>
        <v>131964</v>
      </c>
      <c r="F122" s="17"/>
      <c r="G122" s="46"/>
      <c r="H122" s="52">
        <f t="shared" si="1"/>
        <v>131964</v>
      </c>
    </row>
    <row r="123" spans="1:8" ht="25.5">
      <c r="A123" s="64" t="s">
        <v>149</v>
      </c>
      <c r="B123" s="65"/>
      <c r="C123" s="65"/>
      <c r="D123" s="66" t="s">
        <v>153</v>
      </c>
      <c r="E123" s="5">
        <f>'30 X'!H123</f>
        <v>15000</v>
      </c>
      <c r="F123" s="5">
        <f>F124</f>
        <v>0</v>
      </c>
      <c r="G123" s="5">
        <f>G124</f>
        <v>0</v>
      </c>
      <c r="H123" s="51">
        <f t="shared" si="1"/>
        <v>15000</v>
      </c>
    </row>
    <row r="124" spans="1:8" ht="12.75">
      <c r="A124" s="22"/>
      <c r="B124" s="23" t="s">
        <v>150</v>
      </c>
      <c r="C124" s="23"/>
      <c r="D124" s="26" t="s">
        <v>10</v>
      </c>
      <c r="E124" s="5">
        <f>'30 X'!H124</f>
        <v>15000</v>
      </c>
      <c r="F124" s="53">
        <f>SUM(F125)</f>
        <v>0</v>
      </c>
      <c r="G124" s="53">
        <f>SUM(G125)</f>
        <v>0</v>
      </c>
      <c r="H124" s="51">
        <f t="shared" si="1"/>
        <v>15000</v>
      </c>
    </row>
    <row r="125" spans="1:8" ht="51">
      <c r="A125" s="22"/>
      <c r="B125" s="23"/>
      <c r="C125" s="23" t="s">
        <v>151</v>
      </c>
      <c r="D125" s="26" t="s">
        <v>162</v>
      </c>
      <c r="E125" s="5">
        <f>'30 X'!H125</f>
        <v>15000</v>
      </c>
      <c r="F125" s="17"/>
      <c r="G125" s="46"/>
      <c r="H125" s="51">
        <f t="shared" si="1"/>
        <v>15000</v>
      </c>
    </row>
    <row r="126" spans="1:8" ht="12.75">
      <c r="A126" s="22"/>
      <c r="B126" s="23"/>
      <c r="C126" s="24"/>
      <c r="D126" s="25"/>
      <c r="E126" s="5"/>
      <c r="F126" s="17"/>
      <c r="G126" s="46"/>
      <c r="H126" s="52"/>
    </row>
    <row r="127" spans="1:8" ht="12.75">
      <c r="A127" s="77" t="s">
        <v>133</v>
      </c>
      <c r="B127" s="78"/>
      <c r="C127" s="78"/>
      <c r="D127" s="79"/>
      <c r="E127" s="5">
        <f>'30 X'!H127</f>
        <v>13397911</v>
      </c>
      <c r="F127" s="32">
        <f>F13+F20+F27+F40+F48+F51+F57+F85+F94+F102+F37</f>
        <v>0</v>
      </c>
      <c r="G127" s="32">
        <f>G13+G20+G27+G40+G48+G51+G57+G85+G94+G102+G37+G120</f>
        <v>0</v>
      </c>
      <c r="H127" s="51">
        <f t="shared" si="1"/>
        <v>13397911</v>
      </c>
    </row>
    <row r="128" ht="12.75">
      <c r="E128" s="5"/>
    </row>
  </sheetData>
  <sheetProtection/>
  <protectedRanges>
    <protectedRange sqref="F15:G19 F94:G118 H104 F21:G36 F39:G91" name="Zakres2"/>
    <protectedRange sqref="A1:H9" name="Zakres1"/>
    <protectedRange sqref="F93:G93" name="Zakres1_1"/>
  </protectedRanges>
  <mergeCells count="1">
    <mergeCell ref="A127:D1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14"/>
  <sheetViews>
    <sheetView zoomScalePageLayoutView="0" workbookViewId="0" topLeftCell="A1">
      <selection activeCell="H83" sqref="H83:H8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170</v>
      </c>
    </row>
    <row r="6" ht="12.75">
      <c r="E6" s="54" t="s">
        <v>142</v>
      </c>
    </row>
    <row r="7" spans="1:5" ht="12.75">
      <c r="A7" s="55" t="s">
        <v>139</v>
      </c>
      <c r="E7" s="54" t="s">
        <v>161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 Zmiana'!H13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3">
        <f>'1 Zmiana'!H14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3">
        <f>'1 Zmiana'!H16</f>
        <v>60000</v>
      </c>
      <c r="F15" s="15"/>
      <c r="G15" s="44"/>
      <c r="H15" s="52">
        <f aca="true" t="shared" si="0" ref="H15:H82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3">
        <f>'1 Zmiana'!H17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3">
        <f>'1 Zmiana'!H19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'1 Zmiana'!H20</f>
        <v>315192</v>
      </c>
      <c r="F18" s="21">
        <f>F19+F22</f>
        <v>0</v>
      </c>
      <c r="G18" s="21">
        <f>G19+G22</f>
        <v>0</v>
      </c>
      <c r="H18" s="51">
        <f t="shared" si="0"/>
        <v>315192</v>
      </c>
    </row>
    <row r="19" spans="1:8" ht="12.75">
      <c r="A19" s="22"/>
      <c r="B19" s="23" t="s">
        <v>15</v>
      </c>
      <c r="C19" s="24"/>
      <c r="D19" s="25" t="s">
        <v>16</v>
      </c>
      <c r="E19" s="53">
        <f>'1 Zmiana'!H21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3">
        <f>'1 Zmiana'!H22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3">
        <f>'1 Zmiana'!H23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3">
        <f>'1 Zmiana'!H24</f>
        <v>200000</v>
      </c>
      <c r="F22" s="16">
        <f>SUM(F23)</f>
        <v>0</v>
      </c>
      <c r="G22" s="16">
        <f>SUM(G23)</f>
        <v>0</v>
      </c>
      <c r="H22" s="52">
        <f t="shared" si="0"/>
        <v>200000</v>
      </c>
    </row>
    <row r="23" spans="1:8" ht="76.5">
      <c r="A23" s="22"/>
      <c r="B23" s="23"/>
      <c r="C23" s="24">
        <v>6300</v>
      </c>
      <c r="D23" s="9" t="s">
        <v>18</v>
      </c>
      <c r="E23" s="53">
        <f>'1 Zmiana'!H25</f>
        <v>200000</v>
      </c>
      <c r="F23" s="16"/>
      <c r="G23" s="46"/>
      <c r="H23" s="52">
        <f t="shared" si="0"/>
        <v>200000</v>
      </c>
    </row>
    <row r="24" spans="1:8" ht="12.75">
      <c r="A24" s="27" t="s">
        <v>19</v>
      </c>
      <c r="B24" s="23"/>
      <c r="C24" s="24"/>
      <c r="D24" s="28" t="s">
        <v>20</v>
      </c>
      <c r="E24" s="5">
        <f>'1 Zmiana'!H26</f>
        <v>198448</v>
      </c>
      <c r="F24" s="21">
        <f>F25</f>
        <v>0</v>
      </c>
      <c r="G24" s="32">
        <f>G25</f>
        <v>0</v>
      </c>
      <c r="H24" s="51">
        <f t="shared" si="0"/>
        <v>198448</v>
      </c>
    </row>
    <row r="25" spans="1:8" ht="12.75">
      <c r="A25" s="22"/>
      <c r="B25" s="23" t="s">
        <v>21</v>
      </c>
      <c r="C25" s="24"/>
      <c r="D25" s="25" t="s">
        <v>22</v>
      </c>
      <c r="E25" s="53">
        <f>'1 Zmiana'!H27</f>
        <v>198448</v>
      </c>
      <c r="F25" s="16">
        <f>SUM(F26:F31)</f>
        <v>0</v>
      </c>
      <c r="G25" s="45">
        <f>SUM(G26:G31)</f>
        <v>0</v>
      </c>
      <c r="H25" s="52">
        <f t="shared" si="0"/>
        <v>198448</v>
      </c>
    </row>
    <row r="26" spans="1:8" ht="25.5">
      <c r="A26" s="22"/>
      <c r="B26" s="23"/>
      <c r="C26" s="23" t="s">
        <v>23</v>
      </c>
      <c r="D26" s="26" t="s">
        <v>24</v>
      </c>
      <c r="E26" s="53">
        <f>'1 Zmiana'!H28</f>
        <v>8156</v>
      </c>
      <c r="F26" s="16"/>
      <c r="G26" s="46"/>
      <c r="H26" s="52">
        <f t="shared" si="0"/>
        <v>8156</v>
      </c>
    </row>
    <row r="27" spans="1:8" ht="12.75">
      <c r="A27" s="22"/>
      <c r="B27" s="23"/>
      <c r="C27" s="23" t="s">
        <v>25</v>
      </c>
      <c r="D27" s="25" t="s">
        <v>26</v>
      </c>
      <c r="E27" s="53">
        <f>'1 Zmiana'!H29</f>
        <v>0</v>
      </c>
      <c r="F27" s="16"/>
      <c r="G27" s="46"/>
      <c r="H27" s="52">
        <f t="shared" si="0"/>
        <v>0</v>
      </c>
    </row>
    <row r="28" spans="1:8" ht="89.25">
      <c r="A28" s="22"/>
      <c r="B28" s="23"/>
      <c r="C28" s="23" t="s">
        <v>11</v>
      </c>
      <c r="D28" s="26" t="s">
        <v>12</v>
      </c>
      <c r="E28" s="53">
        <f>'1 Zmiana'!H30</f>
        <v>83792</v>
      </c>
      <c r="F28" s="16"/>
      <c r="G28" s="46"/>
      <c r="H28" s="52">
        <f t="shared" si="0"/>
        <v>83792</v>
      </c>
    </row>
    <row r="29" spans="1:8" ht="51">
      <c r="A29" s="22"/>
      <c r="B29" s="23"/>
      <c r="C29" s="23" t="s">
        <v>27</v>
      </c>
      <c r="D29" s="26" t="s">
        <v>28</v>
      </c>
      <c r="E29" s="53">
        <f>'1 Zmiana'!H31</f>
        <v>98000</v>
      </c>
      <c r="F29" s="16"/>
      <c r="G29" s="45"/>
      <c r="H29" s="52">
        <f t="shared" si="0"/>
        <v>98000</v>
      </c>
    </row>
    <row r="30" spans="1:8" ht="12.75">
      <c r="A30" s="22"/>
      <c r="B30" s="23"/>
      <c r="C30" s="23" t="s">
        <v>29</v>
      </c>
      <c r="D30" s="25" t="s">
        <v>30</v>
      </c>
      <c r="E30" s="53">
        <f>'1 Zmiana'!H32</f>
        <v>8000</v>
      </c>
      <c r="F30" s="16"/>
      <c r="G30" s="46"/>
      <c r="H30" s="52">
        <f t="shared" si="0"/>
        <v>8000</v>
      </c>
    </row>
    <row r="31" spans="1:8" ht="12.75">
      <c r="A31" s="22"/>
      <c r="B31" s="23"/>
      <c r="C31" s="23" t="s">
        <v>31</v>
      </c>
      <c r="D31" s="25" t="s">
        <v>32</v>
      </c>
      <c r="E31" s="53">
        <f>'1 Zmiana'!H33</f>
        <v>500</v>
      </c>
      <c r="F31" s="16"/>
      <c r="G31" s="46"/>
      <c r="H31" s="52">
        <f t="shared" si="0"/>
        <v>500</v>
      </c>
    </row>
    <row r="32" spans="1:8" ht="12.75">
      <c r="A32" s="22"/>
      <c r="B32" s="29"/>
      <c r="C32" s="29"/>
      <c r="D32" s="30" t="s">
        <v>34</v>
      </c>
      <c r="E32" s="5">
        <f>'1 Zmiana'!H34</f>
        <v>76111</v>
      </c>
      <c r="F32" s="21">
        <f>F33+F36</f>
        <v>0</v>
      </c>
      <c r="G32" s="32">
        <f>G33+G36</f>
        <v>0</v>
      </c>
      <c r="H32" s="51">
        <f t="shared" si="0"/>
        <v>76111</v>
      </c>
    </row>
    <row r="33" spans="1:8" ht="12.75">
      <c r="A33" s="22"/>
      <c r="B33" s="23" t="s">
        <v>35</v>
      </c>
      <c r="C33" s="23"/>
      <c r="D33" s="25" t="s">
        <v>36</v>
      </c>
      <c r="E33" s="53">
        <f>'1 Zmiana'!H35</f>
        <v>70611</v>
      </c>
      <c r="F33" s="16">
        <f>SUM(F34:F35)</f>
        <v>0</v>
      </c>
      <c r="G33" s="45">
        <f>SUM(G34:G35)</f>
        <v>0</v>
      </c>
      <c r="H33" s="52">
        <f t="shared" si="0"/>
        <v>70611</v>
      </c>
    </row>
    <row r="34" spans="1:8" ht="63.75">
      <c r="A34" s="22"/>
      <c r="B34" s="23"/>
      <c r="C34" s="23" t="s">
        <v>37</v>
      </c>
      <c r="D34" s="26" t="s">
        <v>38</v>
      </c>
      <c r="E34" s="53">
        <f>'1 Zmiana'!H36</f>
        <v>68611</v>
      </c>
      <c r="F34" s="16"/>
      <c r="G34" s="46"/>
      <c r="H34" s="52">
        <f t="shared" si="0"/>
        <v>68611</v>
      </c>
    </row>
    <row r="35" spans="1:8" ht="51">
      <c r="A35" s="22"/>
      <c r="B35" s="23"/>
      <c r="C35" s="23" t="s">
        <v>39</v>
      </c>
      <c r="D35" s="26" t="s">
        <v>40</v>
      </c>
      <c r="E35" s="53">
        <f>'1 Zmiana'!H37</f>
        <v>2000</v>
      </c>
      <c r="F35" s="16"/>
      <c r="G35" s="46"/>
      <c r="H35" s="52">
        <f t="shared" si="0"/>
        <v>2000</v>
      </c>
    </row>
    <row r="36" spans="1:8" ht="12.75">
      <c r="A36" s="22"/>
      <c r="B36" s="23" t="s">
        <v>41</v>
      </c>
      <c r="C36" s="23"/>
      <c r="D36" s="25" t="s">
        <v>42</v>
      </c>
      <c r="E36" s="53">
        <f>'1 Zmiana'!H38</f>
        <v>5500</v>
      </c>
      <c r="F36" s="16">
        <f>SUM(F37:F39)</f>
        <v>0</v>
      </c>
      <c r="G36" s="45">
        <f>SUM(G37:G39)</f>
        <v>0</v>
      </c>
      <c r="H36" s="52">
        <f t="shared" si="0"/>
        <v>5500</v>
      </c>
    </row>
    <row r="37" spans="1:8" ht="12.75">
      <c r="A37" s="22"/>
      <c r="B37" s="23"/>
      <c r="C37" s="23" t="s">
        <v>25</v>
      </c>
      <c r="D37" s="25" t="s">
        <v>26</v>
      </c>
      <c r="E37" s="53">
        <f>'1 Zmiana'!H39</f>
        <v>2500</v>
      </c>
      <c r="F37" s="16"/>
      <c r="G37" s="46"/>
      <c r="H37" s="52">
        <f t="shared" si="0"/>
        <v>2500</v>
      </c>
    </row>
    <row r="38" spans="1:8" ht="12.75">
      <c r="A38" s="22"/>
      <c r="B38" s="23"/>
      <c r="C38" s="23" t="s">
        <v>29</v>
      </c>
      <c r="D38" s="25" t="s">
        <v>30</v>
      </c>
      <c r="E38" s="53">
        <f>'1 Zmiana'!H40</f>
        <v>2000</v>
      </c>
      <c r="F38" s="16"/>
      <c r="G38" s="46"/>
      <c r="H38" s="52">
        <f t="shared" si="0"/>
        <v>2000</v>
      </c>
    </row>
    <row r="39" spans="1:8" ht="12.75">
      <c r="A39" s="22"/>
      <c r="B39" s="23"/>
      <c r="C39" s="23" t="s">
        <v>43</v>
      </c>
      <c r="D39" s="25" t="s">
        <v>44</v>
      </c>
      <c r="E39" s="53">
        <f>'1 Zmiana'!H41</f>
        <v>1000</v>
      </c>
      <c r="F39" s="16"/>
      <c r="G39" s="46"/>
      <c r="H39" s="52">
        <f t="shared" si="0"/>
        <v>1000</v>
      </c>
    </row>
    <row r="40" spans="1:8" ht="38.25">
      <c r="A40" s="27" t="s">
        <v>45</v>
      </c>
      <c r="B40" s="29"/>
      <c r="C40" s="29"/>
      <c r="D40" s="31" t="s">
        <v>46</v>
      </c>
      <c r="E40" s="5">
        <f>'1 Zmiana'!H42</f>
        <v>924</v>
      </c>
      <c r="F40" s="21">
        <f>F41</f>
        <v>0</v>
      </c>
      <c r="G40" s="32">
        <f>G41</f>
        <v>0</v>
      </c>
      <c r="H40" s="51">
        <f t="shared" si="0"/>
        <v>924</v>
      </c>
    </row>
    <row r="41" spans="1:8" ht="38.25">
      <c r="A41" s="22"/>
      <c r="B41" s="23" t="s">
        <v>47</v>
      </c>
      <c r="C41" s="23"/>
      <c r="D41" s="26" t="s">
        <v>48</v>
      </c>
      <c r="E41" s="53">
        <f>'1 Zmiana'!H43</f>
        <v>924</v>
      </c>
      <c r="F41" s="16">
        <f>SUM(F42)</f>
        <v>0</v>
      </c>
      <c r="G41" s="45">
        <f>SUM(G42)</f>
        <v>0</v>
      </c>
      <c r="H41" s="52">
        <f t="shared" si="0"/>
        <v>924</v>
      </c>
    </row>
    <row r="42" spans="1:8" ht="63.75">
      <c r="A42" s="22"/>
      <c r="B42" s="23"/>
      <c r="C42" s="23" t="s">
        <v>37</v>
      </c>
      <c r="D42" s="26" t="s">
        <v>38</v>
      </c>
      <c r="E42" s="53">
        <f>'1 Zmiana'!H44</f>
        <v>924</v>
      </c>
      <c r="F42" s="16"/>
      <c r="G42" s="46"/>
      <c r="H42" s="52">
        <f t="shared" si="0"/>
        <v>924</v>
      </c>
    </row>
    <row r="43" spans="1:8" ht="25.5">
      <c r="A43" s="27" t="s">
        <v>49</v>
      </c>
      <c r="B43" s="29"/>
      <c r="C43" s="29"/>
      <c r="D43" s="31" t="s">
        <v>50</v>
      </c>
      <c r="E43" s="5">
        <f>'1 Zmiana'!H45</f>
        <v>400</v>
      </c>
      <c r="F43" s="21">
        <f>F44</f>
        <v>0</v>
      </c>
      <c r="G43" s="32">
        <f>G44</f>
        <v>0</v>
      </c>
      <c r="H43" s="51">
        <f t="shared" si="0"/>
        <v>400</v>
      </c>
    </row>
    <row r="44" spans="1:8" ht="12.75">
      <c r="A44" s="22"/>
      <c r="B44" s="23" t="s">
        <v>51</v>
      </c>
      <c r="C44" s="23"/>
      <c r="D44" s="26" t="s">
        <v>52</v>
      </c>
      <c r="E44" s="53">
        <f>'1 Zmiana'!H46</f>
        <v>400</v>
      </c>
      <c r="F44" s="16">
        <f>SUM(F45)</f>
        <v>0</v>
      </c>
      <c r="G44" s="45">
        <f>SUM(G45)</f>
        <v>0</v>
      </c>
      <c r="H44" s="52">
        <f t="shared" si="0"/>
        <v>400</v>
      </c>
    </row>
    <row r="45" spans="1:8" ht="63.75">
      <c r="A45" s="22"/>
      <c r="B45" s="23"/>
      <c r="C45" s="23" t="s">
        <v>37</v>
      </c>
      <c r="D45" s="26" t="s">
        <v>38</v>
      </c>
      <c r="E45" s="53">
        <f>'1 Zmiana'!H47</f>
        <v>400</v>
      </c>
      <c r="F45" s="17"/>
      <c r="G45" s="46"/>
      <c r="H45" s="52">
        <f t="shared" si="0"/>
        <v>400</v>
      </c>
    </row>
    <row r="46" spans="1:8" ht="63.75">
      <c r="A46" s="27" t="s">
        <v>53</v>
      </c>
      <c r="B46" s="23"/>
      <c r="C46" s="29"/>
      <c r="D46" s="31" t="s">
        <v>54</v>
      </c>
      <c r="E46" s="5">
        <f>'1 Zmiana'!H48</f>
        <v>2718381</v>
      </c>
      <c r="F46" s="21">
        <f>F47+F49+F54+F63+F70</f>
        <v>0</v>
      </c>
      <c r="G46" s="32">
        <f>G47+G49+G54+G63+G70</f>
        <v>0</v>
      </c>
      <c r="H46" s="51">
        <f t="shared" si="0"/>
        <v>2718381</v>
      </c>
    </row>
    <row r="47" spans="1:8" ht="25.5">
      <c r="A47" s="22"/>
      <c r="B47" s="23" t="s">
        <v>55</v>
      </c>
      <c r="C47" s="23"/>
      <c r="D47" s="26" t="s">
        <v>56</v>
      </c>
      <c r="E47" s="53">
        <f>'1 Zmiana'!H49</f>
        <v>1500</v>
      </c>
      <c r="F47" s="16">
        <f>SUM(F48)</f>
        <v>0</v>
      </c>
      <c r="G47" s="45">
        <f>SUM(G48)</f>
        <v>0</v>
      </c>
      <c r="H47" s="52">
        <f t="shared" si="0"/>
        <v>1500</v>
      </c>
    </row>
    <row r="48" spans="1:8" ht="38.25">
      <c r="A48" s="22"/>
      <c r="B48" s="23"/>
      <c r="C48" s="23" t="s">
        <v>57</v>
      </c>
      <c r="D48" s="26" t="s">
        <v>58</v>
      </c>
      <c r="E48" s="53">
        <f>'1 Zmiana'!H50</f>
        <v>1500</v>
      </c>
      <c r="F48" s="17"/>
      <c r="G48" s="46"/>
      <c r="H48" s="52">
        <f t="shared" si="0"/>
        <v>1500</v>
      </c>
    </row>
    <row r="49" spans="1:8" ht="76.5">
      <c r="A49" s="22"/>
      <c r="B49" s="23" t="s">
        <v>59</v>
      </c>
      <c r="C49" s="23"/>
      <c r="D49" s="26" t="s">
        <v>60</v>
      </c>
      <c r="E49" s="53">
        <f>'1 Zmiana'!H51</f>
        <v>587942</v>
      </c>
      <c r="F49" s="16">
        <f>SUM(F50:F53)</f>
        <v>0</v>
      </c>
      <c r="G49" s="45">
        <f>SUM(G50:G53)</f>
        <v>0</v>
      </c>
      <c r="H49" s="52">
        <f t="shared" si="0"/>
        <v>587942</v>
      </c>
    </row>
    <row r="50" spans="1:8" ht="12.75">
      <c r="A50" s="22"/>
      <c r="B50" s="23"/>
      <c r="C50" s="23" t="s">
        <v>61</v>
      </c>
      <c r="D50" s="26" t="s">
        <v>62</v>
      </c>
      <c r="E50" s="53">
        <f>'1 Zmiana'!H52</f>
        <v>577800</v>
      </c>
      <c r="F50" s="16"/>
      <c r="G50" s="46"/>
      <c r="H50" s="52">
        <f t="shared" si="0"/>
        <v>577800</v>
      </c>
    </row>
    <row r="51" spans="1:8" ht="12.75">
      <c r="A51" s="22"/>
      <c r="B51" s="23"/>
      <c r="C51" s="23" t="s">
        <v>63</v>
      </c>
      <c r="D51" s="26" t="s">
        <v>64</v>
      </c>
      <c r="E51" s="53">
        <f>'1 Zmiana'!H53</f>
        <v>759</v>
      </c>
      <c r="F51" s="16"/>
      <c r="G51" s="46"/>
      <c r="H51" s="52">
        <f t="shared" si="0"/>
        <v>759</v>
      </c>
    </row>
    <row r="52" spans="1:8" ht="12.75">
      <c r="A52" s="22"/>
      <c r="B52" s="23"/>
      <c r="C52" s="23" t="s">
        <v>65</v>
      </c>
      <c r="D52" s="26" t="s">
        <v>66</v>
      </c>
      <c r="E52" s="53">
        <f>'1 Zmiana'!H54</f>
        <v>8883</v>
      </c>
      <c r="F52" s="16"/>
      <c r="G52" s="46"/>
      <c r="H52" s="52">
        <f t="shared" si="0"/>
        <v>8883</v>
      </c>
    </row>
    <row r="53" spans="1:8" ht="25.5">
      <c r="A53" s="22"/>
      <c r="B53" s="23"/>
      <c r="C53" s="23" t="s">
        <v>67</v>
      </c>
      <c r="D53" s="26" t="s">
        <v>68</v>
      </c>
      <c r="E53" s="53">
        <f>'1 Zmiana'!H55</f>
        <v>500</v>
      </c>
      <c r="F53" s="16"/>
      <c r="G53" s="46"/>
      <c r="H53" s="52">
        <f t="shared" si="0"/>
        <v>500</v>
      </c>
    </row>
    <row r="54" spans="1:8" ht="63.75">
      <c r="A54" s="22"/>
      <c r="B54" s="23" t="s">
        <v>69</v>
      </c>
      <c r="C54" s="23"/>
      <c r="D54" s="26" t="s">
        <v>70</v>
      </c>
      <c r="E54" s="53">
        <f>'1 Zmiana'!H56</f>
        <v>917738</v>
      </c>
      <c r="F54" s="16">
        <f>SUM(F55:F62)</f>
        <v>0</v>
      </c>
      <c r="G54" s="45">
        <f>SUM(G55:G62)</f>
        <v>0</v>
      </c>
      <c r="H54" s="52">
        <f t="shared" si="0"/>
        <v>917738</v>
      </c>
    </row>
    <row r="55" spans="1:8" ht="12.75">
      <c r="A55" s="22"/>
      <c r="B55" s="23"/>
      <c r="C55" s="23" t="s">
        <v>61</v>
      </c>
      <c r="D55" s="26" t="s">
        <v>62</v>
      </c>
      <c r="E55" s="53">
        <f>'1 Zmiana'!H57</f>
        <v>154500</v>
      </c>
      <c r="F55" s="16"/>
      <c r="G55" s="46"/>
      <c r="H55" s="52">
        <f t="shared" si="0"/>
        <v>154500</v>
      </c>
    </row>
    <row r="56" spans="1:8" ht="12.75">
      <c r="A56" s="22"/>
      <c r="B56" s="23"/>
      <c r="C56" s="23" t="s">
        <v>63</v>
      </c>
      <c r="D56" s="26" t="s">
        <v>64</v>
      </c>
      <c r="E56" s="53">
        <f>'1 Zmiana'!H58</f>
        <v>554938</v>
      </c>
      <c r="F56" s="16"/>
      <c r="G56" s="46"/>
      <c r="H56" s="52">
        <f t="shared" si="0"/>
        <v>554938</v>
      </c>
    </row>
    <row r="57" spans="1:8" ht="12.75">
      <c r="A57" s="22"/>
      <c r="B57" s="23"/>
      <c r="C57" s="23" t="s">
        <v>65</v>
      </c>
      <c r="D57" s="26" t="s">
        <v>66</v>
      </c>
      <c r="E57" s="53">
        <f>'1 Zmiana'!H59</f>
        <v>71500</v>
      </c>
      <c r="F57" s="16"/>
      <c r="G57" s="46"/>
      <c r="H57" s="52">
        <f t="shared" si="0"/>
        <v>71500</v>
      </c>
    </row>
    <row r="58" spans="1:8" ht="12.75">
      <c r="A58" s="22"/>
      <c r="B58" s="23"/>
      <c r="C58" s="23" t="s">
        <v>71</v>
      </c>
      <c r="D58" s="26" t="s">
        <v>72</v>
      </c>
      <c r="E58" s="53">
        <f>'1 Zmiana'!H60</f>
        <v>61800</v>
      </c>
      <c r="F58" s="16"/>
      <c r="G58" s="46"/>
      <c r="H58" s="52">
        <f t="shared" si="0"/>
        <v>61800</v>
      </c>
    </row>
    <row r="59" spans="1:8" ht="12.75">
      <c r="A59" s="22"/>
      <c r="B59" s="23"/>
      <c r="C59" s="23" t="s">
        <v>73</v>
      </c>
      <c r="D59" s="26" t="s">
        <v>74</v>
      </c>
      <c r="E59" s="53">
        <f>'1 Zmiana'!H61</f>
        <v>6000</v>
      </c>
      <c r="F59" s="16"/>
      <c r="G59" s="46"/>
      <c r="H59" s="52">
        <f t="shared" si="0"/>
        <v>6000</v>
      </c>
    </row>
    <row r="60" spans="1:8" ht="12.75">
      <c r="A60" s="22"/>
      <c r="B60" s="23"/>
      <c r="C60" s="23" t="s">
        <v>75</v>
      </c>
      <c r="D60" s="26" t="s">
        <v>76</v>
      </c>
      <c r="E60" s="53">
        <f>'1 Zmiana'!H62</f>
        <v>5500</v>
      </c>
      <c r="F60" s="16"/>
      <c r="G60" s="46"/>
      <c r="H60" s="52">
        <f t="shared" si="0"/>
        <v>5500</v>
      </c>
    </row>
    <row r="61" spans="1:8" ht="12.75">
      <c r="A61" s="22"/>
      <c r="B61" s="23"/>
      <c r="C61" s="23" t="s">
        <v>77</v>
      </c>
      <c r="D61" s="26" t="s">
        <v>78</v>
      </c>
      <c r="E61" s="53">
        <f>'1 Zmiana'!H63</f>
        <v>53500</v>
      </c>
      <c r="F61" s="16"/>
      <c r="G61" s="46"/>
      <c r="H61" s="52">
        <f t="shared" si="0"/>
        <v>53500</v>
      </c>
    </row>
    <row r="62" spans="1:8" ht="25.5">
      <c r="A62" s="22"/>
      <c r="B62" s="23"/>
      <c r="C62" s="23" t="s">
        <v>67</v>
      </c>
      <c r="D62" s="26" t="s">
        <v>68</v>
      </c>
      <c r="E62" s="53">
        <f>'1 Zmiana'!H64</f>
        <v>10000</v>
      </c>
      <c r="F62" s="16"/>
      <c r="G62" s="46"/>
      <c r="H62" s="52">
        <f t="shared" si="0"/>
        <v>10000</v>
      </c>
    </row>
    <row r="63" spans="1:8" ht="38.25">
      <c r="A63" s="22"/>
      <c r="B63" s="23" t="s">
        <v>79</v>
      </c>
      <c r="C63" s="23"/>
      <c r="D63" s="26" t="s">
        <v>80</v>
      </c>
      <c r="E63" s="53">
        <f>'1 Zmiana'!H65</f>
        <v>63200</v>
      </c>
      <c r="F63" s="16">
        <f>SUM(F64:F69)</f>
        <v>0</v>
      </c>
      <c r="G63" s="45">
        <f>SUM(G64:G69)</f>
        <v>0</v>
      </c>
      <c r="H63" s="52">
        <f t="shared" si="0"/>
        <v>63200</v>
      </c>
    </row>
    <row r="64" spans="1:8" ht="12.75">
      <c r="A64" s="22"/>
      <c r="B64" s="23"/>
      <c r="C64" s="23" t="s">
        <v>81</v>
      </c>
      <c r="D64" s="26" t="s">
        <v>82</v>
      </c>
      <c r="E64" s="53">
        <f>'1 Zmiana'!H66</f>
        <v>500</v>
      </c>
      <c r="F64" s="16"/>
      <c r="G64" s="46"/>
      <c r="H64" s="52">
        <f t="shared" si="0"/>
        <v>500</v>
      </c>
    </row>
    <row r="65" spans="1:8" ht="12.75">
      <c r="A65" s="22"/>
      <c r="B65" s="23"/>
      <c r="C65" s="23" t="s">
        <v>83</v>
      </c>
      <c r="D65" s="26" t="s">
        <v>84</v>
      </c>
      <c r="E65" s="53">
        <f>'1 Zmiana'!H67</f>
        <v>27000</v>
      </c>
      <c r="F65" s="16"/>
      <c r="G65" s="46"/>
      <c r="H65" s="52">
        <f t="shared" si="0"/>
        <v>27000</v>
      </c>
    </row>
    <row r="66" spans="1:8" ht="12.75">
      <c r="A66" s="22"/>
      <c r="B66" s="23"/>
      <c r="C66" s="23" t="s">
        <v>85</v>
      </c>
      <c r="D66" s="26" t="s">
        <v>86</v>
      </c>
      <c r="E66" s="53">
        <f>'1 Zmiana'!H68</f>
        <v>4000</v>
      </c>
      <c r="F66" s="16"/>
      <c r="G66" s="46"/>
      <c r="H66" s="52">
        <f t="shared" si="0"/>
        <v>4000</v>
      </c>
    </row>
    <row r="67" spans="1:8" ht="25.5">
      <c r="A67" s="22"/>
      <c r="B67" s="23"/>
      <c r="C67" s="23" t="s">
        <v>87</v>
      </c>
      <c r="D67" s="26" t="s">
        <v>88</v>
      </c>
      <c r="E67" s="53">
        <f>'1 Zmiana'!H69</f>
        <v>28700</v>
      </c>
      <c r="F67" s="16"/>
      <c r="G67" s="46"/>
      <c r="H67" s="52">
        <f t="shared" si="0"/>
        <v>28700</v>
      </c>
    </row>
    <row r="68" spans="1:8" ht="51">
      <c r="A68" s="22"/>
      <c r="B68" s="23"/>
      <c r="C68" s="23" t="s">
        <v>89</v>
      </c>
      <c r="D68" s="26" t="s">
        <v>90</v>
      </c>
      <c r="E68" s="53">
        <f>'1 Zmiana'!H70</f>
        <v>3000</v>
      </c>
      <c r="F68" s="17"/>
      <c r="G68" s="46"/>
      <c r="H68" s="52">
        <f t="shared" si="0"/>
        <v>3000</v>
      </c>
    </row>
    <row r="69" spans="1:8" ht="25.5">
      <c r="A69" s="22"/>
      <c r="B69" s="23"/>
      <c r="C69" s="23" t="s">
        <v>67</v>
      </c>
      <c r="D69" s="26" t="s">
        <v>68</v>
      </c>
      <c r="E69" s="53">
        <f>'1 Zmiana'!H71</f>
        <v>0</v>
      </c>
      <c r="F69" s="17"/>
      <c r="G69" s="46"/>
      <c r="H69" s="52">
        <f t="shared" si="0"/>
        <v>0</v>
      </c>
    </row>
    <row r="70" spans="1:8" ht="25.5">
      <c r="A70" s="22"/>
      <c r="B70" s="23" t="s">
        <v>91</v>
      </c>
      <c r="C70" s="23"/>
      <c r="D70" s="26" t="s">
        <v>92</v>
      </c>
      <c r="E70" s="53">
        <f>'1 Zmiana'!H72</f>
        <v>1148001</v>
      </c>
      <c r="F70" s="16">
        <f>SUM(F71:F72)</f>
        <v>0</v>
      </c>
      <c r="G70" s="45">
        <f>SUM(G71:G72)</f>
        <v>0</v>
      </c>
      <c r="H70" s="52">
        <f t="shared" si="0"/>
        <v>1148001</v>
      </c>
    </row>
    <row r="71" spans="1:8" ht="12.75">
      <c r="A71" s="22"/>
      <c r="B71" s="23"/>
      <c r="C71" s="23" t="s">
        <v>93</v>
      </c>
      <c r="D71" s="26" t="s">
        <v>94</v>
      </c>
      <c r="E71" s="53">
        <f>'1 Zmiana'!H73</f>
        <v>1141501</v>
      </c>
      <c r="F71" s="16"/>
      <c r="G71" s="46"/>
      <c r="H71" s="52">
        <f t="shared" si="0"/>
        <v>1141501</v>
      </c>
    </row>
    <row r="72" spans="1:8" ht="12.75">
      <c r="A72" s="22"/>
      <c r="B72" s="23"/>
      <c r="C72" s="23" t="s">
        <v>95</v>
      </c>
      <c r="D72" s="26" t="s">
        <v>96</v>
      </c>
      <c r="E72" s="53">
        <f>'1 Zmiana'!H74</f>
        <v>6500</v>
      </c>
      <c r="F72" s="16"/>
      <c r="G72" s="46"/>
      <c r="H72" s="52">
        <f t="shared" si="0"/>
        <v>6500</v>
      </c>
    </row>
    <row r="73" spans="1:8" ht="12.75">
      <c r="A73" s="27" t="s">
        <v>97</v>
      </c>
      <c r="B73" s="29"/>
      <c r="C73" s="29"/>
      <c r="D73" s="31" t="s">
        <v>98</v>
      </c>
      <c r="E73" s="5">
        <f>'1 Zmiana'!H75</f>
        <v>6931017</v>
      </c>
      <c r="F73" s="21">
        <f>F74+F76+F78+F80</f>
        <v>0</v>
      </c>
      <c r="G73" s="21">
        <f>G74+G76+G78+G80</f>
        <v>0</v>
      </c>
      <c r="H73" s="51">
        <f t="shared" si="0"/>
        <v>6931017</v>
      </c>
    </row>
    <row r="74" spans="1:8" ht="25.5">
      <c r="A74" s="22"/>
      <c r="B74" s="23" t="s">
        <v>99</v>
      </c>
      <c r="C74" s="23"/>
      <c r="D74" s="26" t="s">
        <v>100</v>
      </c>
      <c r="E74" s="53">
        <f>'1 Zmiana'!H76</f>
        <v>4082793</v>
      </c>
      <c r="F74" s="16">
        <f>SUM(F75)</f>
        <v>0</v>
      </c>
      <c r="G74" s="45">
        <f>SUM(G75)</f>
        <v>0</v>
      </c>
      <c r="H74" s="52">
        <f t="shared" si="0"/>
        <v>4082793</v>
      </c>
    </row>
    <row r="75" spans="1:8" ht="12.75">
      <c r="A75" s="22"/>
      <c r="B75" s="23"/>
      <c r="C75" s="23" t="s">
        <v>101</v>
      </c>
      <c r="D75" s="26" t="s">
        <v>102</v>
      </c>
      <c r="E75" s="53">
        <f>'1 Zmiana'!H77</f>
        <v>4082793</v>
      </c>
      <c r="F75" s="16"/>
      <c r="G75" s="46"/>
      <c r="H75" s="52">
        <f t="shared" si="0"/>
        <v>4082793</v>
      </c>
    </row>
    <row r="76" spans="1:8" ht="25.5">
      <c r="A76" s="22"/>
      <c r="B76" s="23" t="s">
        <v>103</v>
      </c>
      <c r="C76" s="23"/>
      <c r="D76" s="26" t="s">
        <v>104</v>
      </c>
      <c r="E76" s="53">
        <f>'1 Zmiana'!H78</f>
        <v>2796752</v>
      </c>
      <c r="F76" s="16">
        <f>SUM(F77)</f>
        <v>0</v>
      </c>
      <c r="G76" s="45">
        <f>SUM(G77)</f>
        <v>0</v>
      </c>
      <c r="H76" s="52">
        <f t="shared" si="0"/>
        <v>2796752</v>
      </c>
    </row>
    <row r="77" spans="1:8" ht="12.75">
      <c r="A77" s="22"/>
      <c r="B77" s="23"/>
      <c r="C77" s="23" t="s">
        <v>101</v>
      </c>
      <c r="D77" s="26" t="s">
        <v>105</v>
      </c>
      <c r="E77" s="53">
        <f>'1 Zmiana'!H79</f>
        <v>2796752</v>
      </c>
      <c r="F77" s="16"/>
      <c r="G77" s="46"/>
      <c r="H77" s="52">
        <f t="shared" si="0"/>
        <v>2796752</v>
      </c>
    </row>
    <row r="78" spans="1:8" ht="12.75">
      <c r="A78" s="22"/>
      <c r="B78" s="23" t="s">
        <v>106</v>
      </c>
      <c r="C78" s="23"/>
      <c r="D78" s="26" t="s">
        <v>107</v>
      </c>
      <c r="E78" s="53">
        <f>'1 Zmiana'!H80</f>
        <v>10000</v>
      </c>
      <c r="F78" s="16">
        <f>SUM(F79)</f>
        <v>0</v>
      </c>
      <c r="G78" s="45">
        <f>SUM(G79)</f>
        <v>0</v>
      </c>
      <c r="H78" s="52">
        <f t="shared" si="0"/>
        <v>10000</v>
      </c>
    </row>
    <row r="79" spans="1:8" ht="12.75">
      <c r="A79" s="22"/>
      <c r="B79" s="23"/>
      <c r="C79" s="23" t="s">
        <v>31</v>
      </c>
      <c r="D79" s="26" t="s">
        <v>32</v>
      </c>
      <c r="E79" s="53">
        <f>'1 Zmiana'!H81</f>
        <v>10000</v>
      </c>
      <c r="F79" s="16"/>
      <c r="G79" s="46"/>
      <c r="H79" s="52">
        <f t="shared" si="0"/>
        <v>10000</v>
      </c>
    </row>
    <row r="80" spans="1:8" ht="25.5">
      <c r="A80" s="22"/>
      <c r="B80" s="23" t="s">
        <v>140</v>
      </c>
      <c r="C80" s="23"/>
      <c r="D80" s="26" t="s">
        <v>141</v>
      </c>
      <c r="E80" s="53">
        <f>'1 Zmiana'!H82</f>
        <v>41472</v>
      </c>
      <c r="F80" s="16">
        <f>SUM(F81)</f>
        <v>0</v>
      </c>
      <c r="G80" s="16">
        <f>SUM(G81)</f>
        <v>0</v>
      </c>
      <c r="H80" s="52">
        <f t="shared" si="0"/>
        <v>41472</v>
      </c>
    </row>
    <row r="81" spans="1:8" ht="12.75">
      <c r="A81" s="22"/>
      <c r="B81" s="23"/>
      <c r="C81" s="23" t="s">
        <v>101</v>
      </c>
      <c r="D81" s="26" t="s">
        <v>105</v>
      </c>
      <c r="E81" s="53">
        <f>'1 Zmiana'!H83</f>
        <v>41472</v>
      </c>
      <c r="F81" s="16"/>
      <c r="G81" s="46"/>
      <c r="H81" s="52">
        <f t="shared" si="0"/>
        <v>41472</v>
      </c>
    </row>
    <row r="82" spans="1:8" ht="12.75">
      <c r="A82" s="27" t="s">
        <v>108</v>
      </c>
      <c r="B82" s="29"/>
      <c r="C82" s="29"/>
      <c r="D82" s="31" t="s">
        <v>109</v>
      </c>
      <c r="E82" s="5">
        <f>'1 Zmiana'!H84</f>
        <v>121081</v>
      </c>
      <c r="F82" s="21">
        <f>F83+F86+F88</f>
        <v>0</v>
      </c>
      <c r="G82" s="32">
        <f>G83+G86+G88</f>
        <v>32900</v>
      </c>
      <c r="H82" s="51">
        <f t="shared" si="0"/>
        <v>153981</v>
      </c>
    </row>
    <row r="83" spans="1:8" ht="12.75">
      <c r="A83" s="22"/>
      <c r="B83" s="23" t="s">
        <v>110</v>
      </c>
      <c r="C83" s="23"/>
      <c r="D83" s="26" t="s">
        <v>111</v>
      </c>
      <c r="E83" s="53">
        <f>'1 Zmiana'!H85</f>
        <v>81000</v>
      </c>
      <c r="F83" s="45">
        <f>SUM(F84:F85)</f>
        <v>0</v>
      </c>
      <c r="G83" s="45">
        <f>SUM(G84:G85)</f>
        <v>32900</v>
      </c>
      <c r="H83" s="52">
        <f aca="true" t="shared" si="1" ref="H83:H114">E83-F83+G83</f>
        <v>113900</v>
      </c>
    </row>
    <row r="84" spans="1:8" ht="38.25">
      <c r="A84" s="22"/>
      <c r="B84" s="23"/>
      <c r="C84" s="23" t="s">
        <v>116</v>
      </c>
      <c r="D84" s="26" t="s">
        <v>117</v>
      </c>
      <c r="E84" s="53"/>
      <c r="F84" s="16"/>
      <c r="G84" s="45">
        <v>32900</v>
      </c>
      <c r="H84" s="52">
        <f t="shared" si="1"/>
        <v>32900</v>
      </c>
    </row>
    <row r="85" spans="1:8" ht="12.75">
      <c r="A85" s="22"/>
      <c r="B85" s="23"/>
      <c r="C85" s="23" t="s">
        <v>31</v>
      </c>
      <c r="D85" s="26" t="s">
        <v>32</v>
      </c>
      <c r="E85" s="53">
        <f>'1 Zmiana'!H87</f>
        <v>1000</v>
      </c>
      <c r="F85" s="16"/>
      <c r="G85" s="46"/>
      <c r="H85" s="52">
        <f t="shared" si="1"/>
        <v>1000</v>
      </c>
    </row>
    <row r="86" spans="1:8" ht="12.75">
      <c r="A86" s="22"/>
      <c r="B86" s="23" t="s">
        <v>112</v>
      </c>
      <c r="C86" s="23"/>
      <c r="D86" s="26" t="s">
        <v>113</v>
      </c>
      <c r="E86" s="53">
        <f>'1 Zmiana'!H88</f>
        <v>32000</v>
      </c>
      <c r="F86" s="16">
        <f>SUM(F87)</f>
        <v>0</v>
      </c>
      <c r="G86" s="45">
        <f>SUM(G87)</f>
        <v>0</v>
      </c>
      <c r="H86" s="52">
        <f t="shared" si="1"/>
        <v>32000</v>
      </c>
    </row>
    <row r="87" spans="1:8" ht="12.75">
      <c r="A87" s="22"/>
      <c r="B87" s="23"/>
      <c r="C87" s="23" t="s">
        <v>29</v>
      </c>
      <c r="D87" s="26" t="s">
        <v>30</v>
      </c>
      <c r="E87" s="53">
        <f>'1 Zmiana'!H89</f>
        <v>32000</v>
      </c>
      <c r="F87" s="16"/>
      <c r="G87" s="46"/>
      <c r="H87" s="52">
        <f t="shared" si="1"/>
        <v>32000</v>
      </c>
    </row>
    <row r="88" spans="1:8" ht="12.75">
      <c r="A88" s="22"/>
      <c r="B88" s="23" t="s">
        <v>114</v>
      </c>
      <c r="C88" s="23"/>
      <c r="D88" s="26" t="s">
        <v>115</v>
      </c>
      <c r="E88" s="53">
        <f>'1 Zmiana'!H90</f>
        <v>8081</v>
      </c>
      <c r="F88" s="16">
        <f>SUM(F89)</f>
        <v>0</v>
      </c>
      <c r="G88" s="45">
        <f>SUM(G89)</f>
        <v>0</v>
      </c>
      <c r="H88" s="52">
        <f t="shared" si="1"/>
        <v>8081</v>
      </c>
    </row>
    <row r="89" spans="1:8" ht="38.25">
      <c r="A89" s="22"/>
      <c r="B89" s="23"/>
      <c r="C89" s="23" t="s">
        <v>116</v>
      </c>
      <c r="D89" s="26" t="s">
        <v>117</v>
      </c>
      <c r="E89" s="53">
        <f>'1 Zmiana'!H91</f>
        <v>8081</v>
      </c>
      <c r="F89" s="16"/>
      <c r="G89" s="46">
        <v>0</v>
      </c>
      <c r="H89" s="52">
        <f t="shared" si="1"/>
        <v>8081</v>
      </c>
    </row>
    <row r="90" spans="1:8" ht="12.75">
      <c r="A90" s="27" t="s">
        <v>118</v>
      </c>
      <c r="B90" s="29"/>
      <c r="C90" s="29"/>
      <c r="D90" s="31" t="s">
        <v>119</v>
      </c>
      <c r="E90" s="5">
        <f>'1 Zmiana'!H92</f>
        <v>2278100</v>
      </c>
      <c r="F90" s="21">
        <f>F91+F93+F95+F98+F102+F104</f>
        <v>0</v>
      </c>
      <c r="G90" s="32">
        <f>G91+G93+G95+G98+G102+G104</f>
        <v>14700</v>
      </c>
      <c r="H90" s="51">
        <f t="shared" si="1"/>
        <v>2292800</v>
      </c>
    </row>
    <row r="91" spans="1:8" ht="51">
      <c r="A91" s="22"/>
      <c r="B91" s="23" t="s">
        <v>120</v>
      </c>
      <c r="C91" s="23"/>
      <c r="D91" s="26" t="s">
        <v>121</v>
      </c>
      <c r="E91" s="53">
        <f>'1 Zmiana'!H93</f>
        <v>1820000</v>
      </c>
      <c r="F91" s="16">
        <f>SUM(F92)</f>
        <v>0</v>
      </c>
      <c r="G91" s="45">
        <f>SUM(G92)</f>
        <v>0</v>
      </c>
      <c r="H91" s="52">
        <f t="shared" si="1"/>
        <v>1820000</v>
      </c>
    </row>
    <row r="92" spans="1:8" ht="63.75">
      <c r="A92" s="22"/>
      <c r="B92" s="23"/>
      <c r="C92" s="23" t="s">
        <v>37</v>
      </c>
      <c r="D92" s="26" t="s">
        <v>38</v>
      </c>
      <c r="E92" s="53">
        <f>'1 Zmiana'!H94</f>
        <v>1820000</v>
      </c>
      <c r="F92" s="16"/>
      <c r="G92" s="46"/>
      <c r="H92" s="52">
        <f t="shared" si="1"/>
        <v>1820000</v>
      </c>
    </row>
    <row r="93" spans="1:8" ht="51">
      <c r="A93" s="22"/>
      <c r="B93" s="23" t="s">
        <v>122</v>
      </c>
      <c r="C93" s="23"/>
      <c r="D93" s="26" t="s">
        <v>123</v>
      </c>
      <c r="E93" s="53">
        <f>'1 Zmiana'!H95</f>
        <v>6900</v>
      </c>
      <c r="F93" s="16">
        <f>SUM(F94)</f>
        <v>0</v>
      </c>
      <c r="G93" s="45">
        <f>SUM(G94)</f>
        <v>0</v>
      </c>
      <c r="H93" s="52">
        <f t="shared" si="1"/>
        <v>6900</v>
      </c>
    </row>
    <row r="94" spans="1:8" ht="63.75">
      <c r="A94" s="22"/>
      <c r="B94" s="23"/>
      <c r="C94" s="23" t="s">
        <v>37</v>
      </c>
      <c r="D94" s="26" t="s">
        <v>38</v>
      </c>
      <c r="E94" s="53">
        <f>'1 Zmiana'!H96</f>
        <v>6900</v>
      </c>
      <c r="F94" s="16"/>
      <c r="G94" s="46"/>
      <c r="H94" s="52">
        <f t="shared" si="1"/>
        <v>6900</v>
      </c>
    </row>
    <row r="95" spans="1:8" ht="25.5">
      <c r="A95" s="22"/>
      <c r="B95" s="23" t="s">
        <v>124</v>
      </c>
      <c r="C95" s="23"/>
      <c r="D95" s="26" t="s">
        <v>125</v>
      </c>
      <c r="E95" s="53">
        <f>'1 Zmiana'!H97</f>
        <v>154000</v>
      </c>
      <c r="F95" s="16">
        <f>SUM(F96:F97)</f>
        <v>0</v>
      </c>
      <c r="G95" s="45">
        <f>SUM(G96:G97)</f>
        <v>0</v>
      </c>
      <c r="H95" s="52">
        <f t="shared" si="1"/>
        <v>154000</v>
      </c>
    </row>
    <row r="96" spans="1:8" ht="63.75">
      <c r="A96" s="22"/>
      <c r="B96" s="23"/>
      <c r="C96" s="23" t="s">
        <v>37</v>
      </c>
      <c r="D96" s="26" t="s">
        <v>38</v>
      </c>
      <c r="E96" s="53">
        <f>'1 Zmiana'!H98</f>
        <v>85000</v>
      </c>
      <c r="F96" s="16"/>
      <c r="G96" s="46"/>
      <c r="H96" s="52">
        <f t="shared" si="1"/>
        <v>85000</v>
      </c>
    </row>
    <row r="97" spans="1:8" ht="38.25">
      <c r="A97" s="22"/>
      <c r="B97" s="23"/>
      <c r="C97" s="23" t="s">
        <v>116</v>
      </c>
      <c r="D97" s="26" t="s">
        <v>117</v>
      </c>
      <c r="E97" s="53">
        <f>'1 Zmiana'!H99</f>
        <v>69000</v>
      </c>
      <c r="F97" s="16"/>
      <c r="G97" s="46"/>
      <c r="H97" s="52">
        <f t="shared" si="1"/>
        <v>69000</v>
      </c>
    </row>
    <row r="98" spans="1:8" ht="12.75">
      <c r="A98" s="22"/>
      <c r="B98" s="23" t="s">
        <v>126</v>
      </c>
      <c r="C98" s="23"/>
      <c r="D98" s="26" t="s">
        <v>127</v>
      </c>
      <c r="E98" s="53">
        <f>'1 Zmiana'!H100</f>
        <v>108900</v>
      </c>
      <c r="F98" s="16">
        <f>SUM(F99:F101)</f>
        <v>0</v>
      </c>
      <c r="G98" s="45">
        <f>SUM(G99:G101)</f>
        <v>0</v>
      </c>
      <c r="H98" s="52">
        <f t="shared" si="1"/>
        <v>108900</v>
      </c>
    </row>
    <row r="99" spans="1:8" ht="38.25">
      <c r="A99" s="22"/>
      <c r="B99" s="23"/>
      <c r="C99" s="23" t="s">
        <v>116</v>
      </c>
      <c r="D99" s="26" t="s">
        <v>117</v>
      </c>
      <c r="E99" s="53">
        <f>'1 Zmiana'!H101</f>
        <v>106400</v>
      </c>
      <c r="F99" s="16"/>
      <c r="G99" s="46"/>
      <c r="H99" s="52">
        <f t="shared" si="1"/>
        <v>106400</v>
      </c>
    </row>
    <row r="100" spans="1:8" ht="12.75">
      <c r="A100" s="22"/>
      <c r="B100" s="23"/>
      <c r="C100" s="23" t="s">
        <v>29</v>
      </c>
      <c r="D100" s="26" t="s">
        <v>30</v>
      </c>
      <c r="E100" s="53">
        <f>'1 Zmiana'!H102</f>
        <v>1500</v>
      </c>
      <c r="F100" s="16"/>
      <c r="G100" s="46"/>
      <c r="H100" s="52">
        <f t="shared" si="1"/>
        <v>1500</v>
      </c>
    </row>
    <row r="101" spans="1:8" ht="12.75">
      <c r="A101" s="22"/>
      <c r="B101" s="23"/>
      <c r="C101" s="23" t="s">
        <v>31</v>
      </c>
      <c r="D101" s="26" t="s">
        <v>128</v>
      </c>
      <c r="E101" s="53">
        <f>'1 Zmiana'!H103</f>
        <v>1000</v>
      </c>
      <c r="F101" s="16"/>
      <c r="G101" s="46"/>
      <c r="H101" s="52">
        <f t="shared" si="1"/>
        <v>1000</v>
      </c>
    </row>
    <row r="102" spans="1:8" ht="25.5">
      <c r="A102" s="22"/>
      <c r="B102" s="23" t="s">
        <v>129</v>
      </c>
      <c r="C102" s="23"/>
      <c r="D102" s="26" t="s">
        <v>130</v>
      </c>
      <c r="E102" s="53">
        <f>'1 Zmiana'!H104</f>
        <v>13300</v>
      </c>
      <c r="F102" s="16">
        <f>SUM(F103)</f>
        <v>0</v>
      </c>
      <c r="G102" s="45">
        <f>SUM(G103)</f>
        <v>2300</v>
      </c>
      <c r="H102" s="52">
        <f t="shared" si="1"/>
        <v>15600</v>
      </c>
    </row>
    <row r="103" spans="1:8" ht="63.75">
      <c r="A103" s="22"/>
      <c r="B103" s="23"/>
      <c r="C103" s="23" t="s">
        <v>37</v>
      </c>
      <c r="D103" s="26" t="s">
        <v>38</v>
      </c>
      <c r="E103" s="53">
        <f>'1 Zmiana'!H105</f>
        <v>13300</v>
      </c>
      <c r="F103" s="16"/>
      <c r="G103" s="46">
        <v>2300</v>
      </c>
      <c r="H103" s="52">
        <f t="shared" si="1"/>
        <v>15600</v>
      </c>
    </row>
    <row r="104" spans="1:8" ht="12.75">
      <c r="A104" s="22"/>
      <c r="B104" s="23" t="s">
        <v>131</v>
      </c>
      <c r="C104" s="23"/>
      <c r="D104" s="26" t="s">
        <v>132</v>
      </c>
      <c r="E104" s="53">
        <f>'1 Zmiana'!H106</f>
        <v>175000</v>
      </c>
      <c r="F104" s="16">
        <f>SUM(F105)</f>
        <v>0</v>
      </c>
      <c r="G104" s="45">
        <f>SUM(G105)</f>
        <v>12400</v>
      </c>
      <c r="H104" s="52">
        <f t="shared" si="1"/>
        <v>187400</v>
      </c>
    </row>
    <row r="105" spans="1:8" ht="38.25">
      <c r="A105" s="22"/>
      <c r="B105" s="23"/>
      <c r="C105" s="23" t="s">
        <v>116</v>
      </c>
      <c r="D105" s="26" t="s">
        <v>117</v>
      </c>
      <c r="E105" s="53">
        <f>'1 Zmiana'!H107</f>
        <v>30000</v>
      </c>
      <c r="F105" s="16"/>
      <c r="G105" s="45">
        <v>12400</v>
      </c>
      <c r="H105" s="52">
        <f t="shared" si="1"/>
        <v>42400</v>
      </c>
    </row>
    <row r="106" spans="1:8" ht="12.75">
      <c r="A106" s="22"/>
      <c r="B106" s="23"/>
      <c r="C106" s="23" t="s">
        <v>148</v>
      </c>
      <c r="D106" s="26"/>
      <c r="E106" s="53">
        <f>'1 Zmiana'!H108</f>
        <v>145000</v>
      </c>
      <c r="F106" s="17"/>
      <c r="G106" s="46"/>
      <c r="H106" s="52">
        <f t="shared" si="1"/>
        <v>145000</v>
      </c>
    </row>
    <row r="107" spans="1:8" ht="12.75">
      <c r="A107" s="64" t="s">
        <v>156</v>
      </c>
      <c r="B107" s="65"/>
      <c r="C107" s="65"/>
      <c r="D107" s="66" t="s">
        <v>159</v>
      </c>
      <c r="E107" s="5">
        <f>E108</f>
        <v>60327</v>
      </c>
      <c r="F107" s="72">
        <f>F108</f>
        <v>0</v>
      </c>
      <c r="G107" s="72">
        <f>G108</f>
        <v>0</v>
      </c>
      <c r="H107" s="52">
        <f t="shared" si="1"/>
        <v>60327</v>
      </c>
    </row>
    <row r="108" spans="1:8" ht="12.75">
      <c r="A108" s="22"/>
      <c r="B108" s="23" t="s">
        <v>157</v>
      </c>
      <c r="C108" s="23"/>
      <c r="D108" s="26" t="s">
        <v>158</v>
      </c>
      <c r="E108" s="53">
        <f>SUM(E109)</f>
        <v>60327</v>
      </c>
      <c r="F108" s="53">
        <f>SUM(F109)</f>
        <v>0</v>
      </c>
      <c r="G108" s="53">
        <f>SUM(G109)</f>
        <v>0</v>
      </c>
      <c r="H108" s="52">
        <f t="shared" si="1"/>
        <v>60327</v>
      </c>
    </row>
    <row r="109" spans="1:8" ht="38.25">
      <c r="A109" s="22"/>
      <c r="B109" s="23"/>
      <c r="C109" s="23" t="s">
        <v>116</v>
      </c>
      <c r="D109" s="26" t="s">
        <v>117</v>
      </c>
      <c r="E109" s="53">
        <v>60327</v>
      </c>
      <c r="F109" s="17"/>
      <c r="G109" s="46"/>
      <c r="H109" s="52">
        <f t="shared" si="1"/>
        <v>60327</v>
      </c>
    </row>
    <row r="110" spans="1:8" ht="25.5">
      <c r="A110" s="64" t="s">
        <v>149</v>
      </c>
      <c r="B110" s="65"/>
      <c r="C110" s="65"/>
      <c r="D110" s="66" t="s">
        <v>153</v>
      </c>
      <c r="E110" s="5">
        <f>E111</f>
        <v>15000</v>
      </c>
      <c r="F110" s="5">
        <f>F111</f>
        <v>0</v>
      </c>
      <c r="G110" s="5">
        <f>G111</f>
        <v>0</v>
      </c>
      <c r="H110" s="51">
        <f t="shared" si="1"/>
        <v>15000</v>
      </c>
    </row>
    <row r="111" spans="1:8" ht="12.75">
      <c r="A111" s="22"/>
      <c r="B111" s="23" t="s">
        <v>150</v>
      </c>
      <c r="C111" s="23"/>
      <c r="D111" s="26" t="s">
        <v>10</v>
      </c>
      <c r="E111" s="53">
        <f>SUM(E112)</f>
        <v>15000</v>
      </c>
      <c r="F111" s="53">
        <f>SUM(F112)</f>
        <v>0</v>
      </c>
      <c r="G111" s="53">
        <f>SUM(G112)</f>
        <v>0</v>
      </c>
      <c r="H111" s="51">
        <f t="shared" si="1"/>
        <v>15000</v>
      </c>
    </row>
    <row r="112" spans="1:8" ht="51">
      <c r="A112" s="22"/>
      <c r="B112" s="23"/>
      <c r="C112" s="23" t="s">
        <v>151</v>
      </c>
      <c r="D112" s="26" t="s">
        <v>162</v>
      </c>
      <c r="E112" s="53">
        <v>15000</v>
      </c>
      <c r="F112" s="17"/>
      <c r="G112" s="46"/>
      <c r="H112" s="51">
        <f t="shared" si="1"/>
        <v>15000</v>
      </c>
    </row>
    <row r="113" spans="1:8" ht="12.75">
      <c r="A113" s="22"/>
      <c r="B113" s="23"/>
      <c r="C113" s="24"/>
      <c r="D113" s="25"/>
      <c r="E113" s="53">
        <f>'1 Zmiana'!H116</f>
        <v>0</v>
      </c>
      <c r="F113" s="17"/>
      <c r="G113" s="46"/>
      <c r="H113" s="52"/>
    </row>
    <row r="114" spans="1:8" ht="12.75">
      <c r="A114" s="77" t="s">
        <v>133</v>
      </c>
      <c r="B114" s="78"/>
      <c r="C114" s="78"/>
      <c r="D114" s="79"/>
      <c r="E114" s="21">
        <f>'1 Zmiana'!H117</f>
        <v>13071084</v>
      </c>
      <c r="F114" s="32">
        <f>F13+F18+F24+F32+F40+F43+F46+F73+F82+F90</f>
        <v>0</v>
      </c>
      <c r="G114" s="32">
        <f>G13+G18+G24+G32+G40+G43+G46+G73+G82+G90</f>
        <v>47600</v>
      </c>
      <c r="H114" s="51">
        <f t="shared" si="1"/>
        <v>13118684</v>
      </c>
    </row>
  </sheetData>
  <sheetProtection/>
  <protectedRanges>
    <protectedRange sqref="F15:G79 F82:G105" name="Zakres2"/>
    <protectedRange sqref="A1:H9" name="Zakres1"/>
    <protectedRange sqref="F81:G81" name="Zakres1_1"/>
  </protectedRanges>
  <mergeCells count="1">
    <mergeCell ref="A114:D114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21"/>
  <sheetViews>
    <sheetView zoomScaleSheetLayoutView="100" workbookViewId="0" topLeftCell="A1">
      <selection activeCell="E14" sqref="E1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173</v>
      </c>
    </row>
    <row r="6" ht="12.75">
      <c r="E6" s="54" t="s">
        <v>171</v>
      </c>
    </row>
    <row r="7" spans="1:5" ht="12.75">
      <c r="A7" s="55" t="s">
        <v>139</v>
      </c>
      <c r="E7" s="54" t="s">
        <v>172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'19 czerwca'!H13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">
        <f>'19 czerwca'!H14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'19 czerwca'!H15</f>
        <v>60000</v>
      </c>
      <c r="F15" s="15"/>
      <c r="G15" s="44"/>
      <c r="H15" s="52">
        <f aca="true" t="shared" si="0" ref="H15:H89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">
        <f>'19 czerwca'!H16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">
        <f>'19 czerwca'!H17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'19 czerwca'!H18</f>
        <v>315192</v>
      </c>
      <c r="F18" s="5">
        <f>F19+F22</f>
        <v>0</v>
      </c>
      <c r="G18" s="5">
        <f>G19+G22</f>
        <v>40000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'19 czerwca'!H19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">
        <f>'19 czerwca'!H20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'19 czerwca'!H21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'19 czerwca'!H22</f>
        <v>200000</v>
      </c>
      <c r="F22" s="16">
        <f>SUM(F23)</f>
        <v>0</v>
      </c>
      <c r="G22" s="16">
        <f>SUM(G23)</f>
        <v>40000</v>
      </c>
      <c r="H22" s="52">
        <f t="shared" si="0"/>
        <v>240000</v>
      </c>
    </row>
    <row r="23" spans="1:8" ht="63.75">
      <c r="A23" s="22"/>
      <c r="B23" s="23"/>
      <c r="C23" s="24">
        <v>6260</v>
      </c>
      <c r="D23" s="9" t="s">
        <v>163</v>
      </c>
      <c r="E23" s="5">
        <v>0</v>
      </c>
      <c r="F23" s="16"/>
      <c r="G23" s="45">
        <v>40000</v>
      </c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'19 czerwca'!H23</f>
        <v>200000</v>
      </c>
      <c r="F24" s="16"/>
      <c r="G24" s="45"/>
      <c r="H24" s="52">
        <f t="shared" si="0"/>
        <v>200000</v>
      </c>
    </row>
    <row r="25" spans="1:8" ht="12.75">
      <c r="A25" s="27" t="s">
        <v>19</v>
      </c>
      <c r="B25" s="23"/>
      <c r="C25" s="24"/>
      <c r="D25" s="28" t="s">
        <v>20</v>
      </c>
      <c r="E25" s="5">
        <f>'19 czerwca'!H24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>
      <c r="A26" s="22"/>
      <c r="B26" s="23" t="s">
        <v>21</v>
      </c>
      <c r="C26" s="24"/>
      <c r="D26" s="25" t="s">
        <v>22</v>
      </c>
      <c r="E26" s="5">
        <f>'19 czerwca'!H25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>
      <c r="A27" s="22"/>
      <c r="B27" s="23"/>
      <c r="C27" s="23" t="s">
        <v>23</v>
      </c>
      <c r="D27" s="26" t="s">
        <v>24</v>
      </c>
      <c r="E27" s="5">
        <f>'19 czerwca'!H26</f>
        <v>8156</v>
      </c>
      <c r="F27" s="16"/>
      <c r="G27" s="46"/>
      <c r="H27" s="52">
        <f t="shared" si="0"/>
        <v>8156</v>
      </c>
    </row>
    <row r="28" spans="1:8" ht="12.75">
      <c r="A28" s="22"/>
      <c r="B28" s="23"/>
      <c r="C28" s="23" t="s">
        <v>25</v>
      </c>
      <c r="D28" s="25" t="s">
        <v>26</v>
      </c>
      <c r="E28" s="5">
        <f>'19 czerwca'!H27</f>
        <v>0</v>
      </c>
      <c r="F28" s="16"/>
      <c r="G28" s="46"/>
      <c r="H28" s="52">
        <f t="shared" si="0"/>
        <v>0</v>
      </c>
    </row>
    <row r="29" spans="1:8" ht="89.25">
      <c r="A29" s="22"/>
      <c r="B29" s="23"/>
      <c r="C29" s="23" t="s">
        <v>11</v>
      </c>
      <c r="D29" s="26" t="s">
        <v>12</v>
      </c>
      <c r="E29" s="5">
        <f>'19 czerwca'!H28</f>
        <v>83792</v>
      </c>
      <c r="F29" s="16"/>
      <c r="G29" s="46"/>
      <c r="H29" s="52">
        <f t="shared" si="0"/>
        <v>83792</v>
      </c>
    </row>
    <row r="30" spans="1:8" ht="51">
      <c r="A30" s="22"/>
      <c r="B30" s="23"/>
      <c r="C30" s="23" t="s">
        <v>27</v>
      </c>
      <c r="D30" s="26" t="s">
        <v>28</v>
      </c>
      <c r="E30" s="5">
        <f>'19 czerwca'!H29</f>
        <v>98000</v>
      </c>
      <c r="F30" s="16"/>
      <c r="G30" s="45"/>
      <c r="H30" s="52">
        <f t="shared" si="0"/>
        <v>98000</v>
      </c>
    </row>
    <row r="31" spans="1:8" ht="12.75">
      <c r="A31" s="22"/>
      <c r="B31" s="23"/>
      <c r="C31" s="23" t="s">
        <v>29</v>
      </c>
      <c r="D31" s="25" t="s">
        <v>30</v>
      </c>
      <c r="E31" s="5">
        <f>'19 czerwca'!H30</f>
        <v>8000</v>
      </c>
      <c r="F31" s="16"/>
      <c r="G31" s="46"/>
      <c r="H31" s="52">
        <f t="shared" si="0"/>
        <v>8000</v>
      </c>
    </row>
    <row r="32" spans="1:8" ht="12.75">
      <c r="A32" s="22"/>
      <c r="B32" s="23"/>
      <c r="C32" s="23" t="s">
        <v>31</v>
      </c>
      <c r="D32" s="25" t="s">
        <v>32</v>
      </c>
      <c r="E32" s="5">
        <f>'19 czerwca'!H31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E34</f>
        <v>0</v>
      </c>
      <c r="F33" s="5">
        <f>F34</f>
        <v>0</v>
      </c>
      <c r="G33" s="5">
        <f>G34</f>
        <v>4000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SUM(E35)</f>
        <v>0</v>
      </c>
      <c r="F34" s="5">
        <f>SUM(F35)</f>
        <v>0</v>
      </c>
      <c r="G34" s="5">
        <f>SUM(G35)</f>
        <v>4000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v>0</v>
      </c>
      <c r="F35" s="16"/>
      <c r="G35" s="45">
        <v>4000</v>
      </c>
      <c r="H35" s="52">
        <f t="shared" si="0"/>
        <v>4000</v>
      </c>
    </row>
    <row r="36" spans="1:8" ht="12.75">
      <c r="A36" s="27" t="s">
        <v>33</v>
      </c>
      <c r="B36" s="29"/>
      <c r="C36" s="29"/>
      <c r="D36" s="30" t="s">
        <v>34</v>
      </c>
      <c r="E36" s="5">
        <f>'19 czerwca'!H32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>
      <c r="A37" s="22"/>
      <c r="B37" s="23" t="s">
        <v>35</v>
      </c>
      <c r="C37" s="23"/>
      <c r="D37" s="25" t="s">
        <v>36</v>
      </c>
      <c r="E37" s="5">
        <f>'19 czerwca'!H33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>
      <c r="A38" s="22"/>
      <c r="B38" s="23"/>
      <c r="C38" s="23" t="s">
        <v>37</v>
      </c>
      <c r="D38" s="26" t="s">
        <v>38</v>
      </c>
      <c r="E38" s="5">
        <f>'19 czerwca'!H34</f>
        <v>68611</v>
      </c>
      <c r="F38" s="16"/>
      <c r="G38" s="46"/>
      <c r="H38" s="52">
        <f t="shared" si="0"/>
        <v>68611</v>
      </c>
    </row>
    <row r="39" spans="1:8" ht="51">
      <c r="A39" s="22"/>
      <c r="B39" s="23"/>
      <c r="C39" s="23" t="s">
        <v>39</v>
      </c>
      <c r="D39" s="26" t="s">
        <v>40</v>
      </c>
      <c r="E39" s="5">
        <f>'19 czerwca'!H35</f>
        <v>2000</v>
      </c>
      <c r="F39" s="16"/>
      <c r="G39" s="46"/>
      <c r="H39" s="52">
        <f t="shared" si="0"/>
        <v>2000</v>
      </c>
    </row>
    <row r="40" spans="1:8" ht="12.75">
      <c r="A40" s="22"/>
      <c r="B40" s="23" t="s">
        <v>41</v>
      </c>
      <c r="C40" s="23"/>
      <c r="D40" s="25" t="s">
        <v>42</v>
      </c>
      <c r="E40" s="5">
        <f>'19 czerwca'!H36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>
      <c r="A41" s="22"/>
      <c r="B41" s="23"/>
      <c r="C41" s="23" t="s">
        <v>25</v>
      </c>
      <c r="D41" s="25" t="s">
        <v>26</v>
      </c>
      <c r="E41" s="5">
        <f>'19 czerwca'!H37</f>
        <v>2500</v>
      </c>
      <c r="F41" s="16"/>
      <c r="G41" s="46"/>
      <c r="H41" s="52">
        <f t="shared" si="0"/>
        <v>2500</v>
      </c>
    </row>
    <row r="42" spans="1:8" ht="12.75">
      <c r="A42" s="22"/>
      <c r="B42" s="23"/>
      <c r="C42" s="23" t="s">
        <v>29</v>
      </c>
      <c r="D42" s="25" t="s">
        <v>30</v>
      </c>
      <c r="E42" s="5">
        <f>'19 czerwca'!H38</f>
        <v>2000</v>
      </c>
      <c r="F42" s="16"/>
      <c r="G42" s="46"/>
      <c r="H42" s="52">
        <f t="shared" si="0"/>
        <v>2000</v>
      </c>
    </row>
    <row r="43" spans="1:8" ht="12.75">
      <c r="A43" s="22"/>
      <c r="B43" s="23"/>
      <c r="C43" s="23" t="s">
        <v>43</v>
      </c>
      <c r="D43" s="25" t="s">
        <v>44</v>
      </c>
      <c r="E43" s="5">
        <f>'19 czerwca'!H39</f>
        <v>1000</v>
      </c>
      <c r="F43" s="16"/>
      <c r="G43" s="46"/>
      <c r="H43" s="52">
        <f t="shared" si="0"/>
        <v>1000</v>
      </c>
    </row>
    <row r="44" spans="1:8" ht="38.25">
      <c r="A44" s="27" t="s">
        <v>45</v>
      </c>
      <c r="B44" s="29"/>
      <c r="C44" s="29"/>
      <c r="D44" s="31" t="s">
        <v>46</v>
      </c>
      <c r="E44" s="5">
        <f>'19 czerwca'!H40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>
      <c r="A45" s="22"/>
      <c r="B45" s="23" t="s">
        <v>47</v>
      </c>
      <c r="C45" s="23"/>
      <c r="D45" s="26" t="s">
        <v>48</v>
      </c>
      <c r="E45" s="5">
        <f>'19 czerwca'!H41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>
      <c r="A46" s="22"/>
      <c r="B46" s="23"/>
      <c r="C46" s="23" t="s">
        <v>37</v>
      </c>
      <c r="D46" s="26" t="s">
        <v>38</v>
      </c>
      <c r="E46" s="5">
        <f>'19 czerwca'!H42</f>
        <v>924</v>
      </c>
      <c r="F46" s="16"/>
      <c r="G46" s="46"/>
      <c r="H46" s="52">
        <f t="shared" si="0"/>
        <v>924</v>
      </c>
    </row>
    <row r="47" spans="1:8" ht="25.5">
      <c r="A47" s="27" t="s">
        <v>49</v>
      </c>
      <c r="B47" s="29"/>
      <c r="C47" s="29"/>
      <c r="D47" s="31" t="s">
        <v>50</v>
      </c>
      <c r="E47" s="5">
        <f>E48+E51</f>
        <v>400</v>
      </c>
      <c r="F47" s="21">
        <f>F49+F51</f>
        <v>0</v>
      </c>
      <c r="G47" s="21">
        <f>G49+G51</f>
        <v>0</v>
      </c>
      <c r="H47" s="51">
        <f t="shared" si="0"/>
        <v>400</v>
      </c>
    </row>
    <row r="48" spans="1:8" ht="12.75">
      <c r="A48" s="27"/>
      <c r="B48" s="29" t="s">
        <v>174</v>
      </c>
      <c r="C48" s="29"/>
      <c r="D48" s="31" t="s">
        <v>176</v>
      </c>
      <c r="E48" s="5"/>
      <c r="F48" s="21">
        <f>F49</f>
        <v>0</v>
      </c>
      <c r="G48" s="21">
        <f>G49</f>
        <v>0</v>
      </c>
      <c r="H48" s="51">
        <f t="shared" si="0"/>
        <v>0</v>
      </c>
    </row>
    <row r="49" spans="1:8" ht="63.75">
      <c r="A49" s="27"/>
      <c r="B49" s="29"/>
      <c r="C49" s="74" t="s">
        <v>175</v>
      </c>
      <c r="D49" s="75" t="s">
        <v>177</v>
      </c>
      <c r="E49" s="5"/>
      <c r="F49" s="21">
        <v>0</v>
      </c>
      <c r="G49" s="21"/>
      <c r="H49" s="51">
        <f t="shared" si="0"/>
        <v>0</v>
      </c>
    </row>
    <row r="50" spans="1:8" ht="12.75">
      <c r="A50" s="27"/>
      <c r="B50" s="29"/>
      <c r="C50" s="29"/>
      <c r="D50" s="31"/>
      <c r="E50" s="5"/>
      <c r="F50" s="21"/>
      <c r="G50" s="32"/>
      <c r="H50" s="51"/>
    </row>
    <row r="51" spans="1:8" ht="12.75">
      <c r="A51" s="22"/>
      <c r="B51" s="23" t="s">
        <v>51</v>
      </c>
      <c r="C51" s="23"/>
      <c r="D51" s="26" t="s">
        <v>52</v>
      </c>
      <c r="E51" s="5">
        <f>'19 czerwca'!H44</f>
        <v>400</v>
      </c>
      <c r="F51" s="16">
        <f>SUM(F52)</f>
        <v>0</v>
      </c>
      <c r="G51" s="45">
        <f>SUM(G52)</f>
        <v>0</v>
      </c>
      <c r="H51" s="52">
        <f t="shared" si="0"/>
        <v>400</v>
      </c>
    </row>
    <row r="52" spans="1:8" ht="63.75">
      <c r="A52" s="22"/>
      <c r="B52" s="23"/>
      <c r="C52" s="23" t="s">
        <v>37</v>
      </c>
      <c r="D52" s="26" t="s">
        <v>38</v>
      </c>
      <c r="E52" s="5">
        <f>'19 czerwca'!H45</f>
        <v>400</v>
      </c>
      <c r="F52" s="17"/>
      <c r="G52" s="46"/>
      <c r="H52" s="52">
        <f t="shared" si="0"/>
        <v>400</v>
      </c>
    </row>
    <row r="53" spans="1:8" ht="63.75">
      <c r="A53" s="27" t="s">
        <v>53</v>
      </c>
      <c r="B53" s="23"/>
      <c r="C53" s="29"/>
      <c r="D53" s="31" t="s">
        <v>54</v>
      </c>
      <c r="E53" s="5">
        <f>'19 czerwca'!H46</f>
        <v>2718381</v>
      </c>
      <c r="F53" s="21">
        <f>F54+F56+F61+F70+F77</f>
        <v>100000</v>
      </c>
      <c r="G53" s="32">
        <f>G54+G56+G61+G70+G77</f>
        <v>100000</v>
      </c>
      <c r="H53" s="51">
        <f t="shared" si="0"/>
        <v>2718381</v>
      </c>
    </row>
    <row r="54" spans="1:8" ht="25.5">
      <c r="A54" s="22"/>
      <c r="B54" s="23" t="s">
        <v>55</v>
      </c>
      <c r="C54" s="23"/>
      <c r="D54" s="26" t="s">
        <v>56</v>
      </c>
      <c r="E54" s="5">
        <f>'19 czerwca'!H47</f>
        <v>1500</v>
      </c>
      <c r="F54" s="16">
        <f>SUM(F55)</f>
        <v>0</v>
      </c>
      <c r="G54" s="45">
        <f>SUM(G55)</f>
        <v>0</v>
      </c>
      <c r="H54" s="52">
        <f t="shared" si="0"/>
        <v>1500</v>
      </c>
    </row>
    <row r="55" spans="1:8" ht="38.25">
      <c r="A55" s="22"/>
      <c r="B55" s="23"/>
      <c r="C55" s="23" t="s">
        <v>57</v>
      </c>
      <c r="D55" s="26" t="s">
        <v>58</v>
      </c>
      <c r="E55" s="5">
        <f>'19 czerwca'!H48</f>
        <v>1500</v>
      </c>
      <c r="F55" s="17"/>
      <c r="G55" s="46"/>
      <c r="H55" s="52">
        <f t="shared" si="0"/>
        <v>1500</v>
      </c>
    </row>
    <row r="56" spans="1:8" ht="76.5">
      <c r="A56" s="22"/>
      <c r="B56" s="23" t="s">
        <v>59</v>
      </c>
      <c r="C56" s="23"/>
      <c r="D56" s="26" t="s">
        <v>60</v>
      </c>
      <c r="E56" s="5">
        <f>'19 czerwca'!H49</f>
        <v>587942</v>
      </c>
      <c r="F56" s="16">
        <f>SUM(F57:F60)</f>
        <v>100000</v>
      </c>
      <c r="G56" s="45">
        <f>SUM(G57:G60)</f>
        <v>0</v>
      </c>
      <c r="H56" s="52">
        <f t="shared" si="0"/>
        <v>487942</v>
      </c>
    </row>
    <row r="57" spans="1:8" ht="12.75">
      <c r="A57" s="22"/>
      <c r="B57" s="23"/>
      <c r="C57" s="23" t="s">
        <v>61</v>
      </c>
      <c r="D57" s="26" t="s">
        <v>62</v>
      </c>
      <c r="E57" s="5">
        <f>'19 czerwca'!H50</f>
        <v>577800</v>
      </c>
      <c r="F57" s="16">
        <v>100000</v>
      </c>
      <c r="G57" s="46"/>
      <c r="H57" s="52">
        <f t="shared" si="0"/>
        <v>477800</v>
      </c>
    </row>
    <row r="58" spans="1:8" ht="12.75">
      <c r="A58" s="22"/>
      <c r="B58" s="23"/>
      <c r="C58" s="23" t="s">
        <v>63</v>
      </c>
      <c r="D58" s="26" t="s">
        <v>64</v>
      </c>
      <c r="E58" s="5">
        <f>'19 czerwca'!H51</f>
        <v>759</v>
      </c>
      <c r="F58" s="16"/>
      <c r="G58" s="46"/>
      <c r="H58" s="52">
        <f t="shared" si="0"/>
        <v>759</v>
      </c>
    </row>
    <row r="59" spans="1:8" ht="12.75">
      <c r="A59" s="22"/>
      <c r="B59" s="23"/>
      <c r="C59" s="23" t="s">
        <v>65</v>
      </c>
      <c r="D59" s="26" t="s">
        <v>66</v>
      </c>
      <c r="E59" s="5">
        <f>'19 czerwca'!H52</f>
        <v>8883</v>
      </c>
      <c r="F59" s="16"/>
      <c r="G59" s="46"/>
      <c r="H59" s="52">
        <f t="shared" si="0"/>
        <v>8883</v>
      </c>
    </row>
    <row r="60" spans="1:8" ht="25.5">
      <c r="A60" s="22"/>
      <c r="B60" s="23"/>
      <c r="C60" s="23" t="s">
        <v>67</v>
      </c>
      <c r="D60" s="26" t="s">
        <v>68</v>
      </c>
      <c r="E60" s="5">
        <f>'19 czerwca'!H53</f>
        <v>500</v>
      </c>
      <c r="F60" s="16"/>
      <c r="G60" s="46"/>
      <c r="H60" s="52">
        <f t="shared" si="0"/>
        <v>500</v>
      </c>
    </row>
    <row r="61" spans="1:8" ht="63.75">
      <c r="A61" s="22"/>
      <c r="B61" s="23" t="s">
        <v>69</v>
      </c>
      <c r="C61" s="23"/>
      <c r="D61" s="26" t="s">
        <v>70</v>
      </c>
      <c r="E61" s="5">
        <f>'19 czerwca'!H54</f>
        <v>917738</v>
      </c>
      <c r="F61" s="16">
        <f>SUM(F62:F69)</f>
        <v>0</v>
      </c>
      <c r="G61" s="45">
        <f>SUM(G62:G69)</f>
        <v>100000</v>
      </c>
      <c r="H61" s="52">
        <f t="shared" si="0"/>
        <v>1017738</v>
      </c>
    </row>
    <row r="62" spans="1:8" ht="12.75">
      <c r="A62" s="22"/>
      <c r="B62" s="23"/>
      <c r="C62" s="23" t="s">
        <v>61</v>
      </c>
      <c r="D62" s="26" t="s">
        <v>62</v>
      </c>
      <c r="E62" s="5">
        <f>'19 czerwca'!H55</f>
        <v>154500</v>
      </c>
      <c r="F62" s="16"/>
      <c r="G62" s="45">
        <v>50000</v>
      </c>
      <c r="H62" s="52">
        <f t="shared" si="0"/>
        <v>204500</v>
      </c>
    </row>
    <row r="63" spans="1:8" ht="12.75">
      <c r="A63" s="22"/>
      <c r="B63" s="23"/>
      <c r="C63" s="23" t="s">
        <v>63</v>
      </c>
      <c r="D63" s="26" t="s">
        <v>64</v>
      </c>
      <c r="E63" s="5">
        <f>'19 czerwca'!H56</f>
        <v>554938</v>
      </c>
      <c r="F63" s="16"/>
      <c r="G63" s="45">
        <v>50000</v>
      </c>
      <c r="H63" s="52">
        <f t="shared" si="0"/>
        <v>604938</v>
      </c>
    </row>
    <row r="64" spans="1:8" ht="12.75">
      <c r="A64" s="22"/>
      <c r="B64" s="23"/>
      <c r="C64" s="23" t="s">
        <v>65</v>
      </c>
      <c r="D64" s="26" t="s">
        <v>66</v>
      </c>
      <c r="E64" s="5">
        <f>'19 czerwca'!H57</f>
        <v>71500</v>
      </c>
      <c r="F64" s="16"/>
      <c r="G64" s="46"/>
      <c r="H64" s="52">
        <f t="shared" si="0"/>
        <v>71500</v>
      </c>
    </row>
    <row r="65" spans="1:8" ht="12.75">
      <c r="A65" s="22"/>
      <c r="B65" s="23"/>
      <c r="C65" s="23" t="s">
        <v>71</v>
      </c>
      <c r="D65" s="26" t="s">
        <v>72</v>
      </c>
      <c r="E65" s="5">
        <f>'19 czerwca'!H58</f>
        <v>61800</v>
      </c>
      <c r="F65" s="16"/>
      <c r="G65" s="46"/>
      <c r="H65" s="52">
        <f t="shared" si="0"/>
        <v>61800</v>
      </c>
    </row>
    <row r="66" spans="1:8" ht="12.75">
      <c r="A66" s="22"/>
      <c r="B66" s="23"/>
      <c r="C66" s="23" t="s">
        <v>73</v>
      </c>
      <c r="D66" s="26" t="s">
        <v>74</v>
      </c>
      <c r="E66" s="5">
        <f>'19 czerwca'!H59</f>
        <v>6000</v>
      </c>
      <c r="F66" s="16"/>
      <c r="G66" s="46"/>
      <c r="H66" s="52">
        <f t="shared" si="0"/>
        <v>6000</v>
      </c>
    </row>
    <row r="67" spans="1:8" ht="12.75">
      <c r="A67" s="22"/>
      <c r="B67" s="23"/>
      <c r="C67" s="23" t="s">
        <v>75</v>
      </c>
      <c r="D67" s="26" t="s">
        <v>76</v>
      </c>
      <c r="E67" s="5">
        <f>'19 czerwca'!H60</f>
        <v>5500</v>
      </c>
      <c r="F67" s="16"/>
      <c r="G67" s="46"/>
      <c r="H67" s="52">
        <f t="shared" si="0"/>
        <v>5500</v>
      </c>
    </row>
    <row r="68" spans="1:8" ht="12.75">
      <c r="A68" s="22"/>
      <c r="B68" s="23"/>
      <c r="C68" s="23" t="s">
        <v>77</v>
      </c>
      <c r="D68" s="26" t="s">
        <v>78</v>
      </c>
      <c r="E68" s="5">
        <f>'19 czerwca'!H61</f>
        <v>53500</v>
      </c>
      <c r="F68" s="16"/>
      <c r="G68" s="46"/>
      <c r="H68" s="52">
        <f t="shared" si="0"/>
        <v>53500</v>
      </c>
    </row>
    <row r="69" spans="1:8" ht="25.5">
      <c r="A69" s="22"/>
      <c r="B69" s="23"/>
      <c r="C69" s="23" t="s">
        <v>67</v>
      </c>
      <c r="D69" s="26" t="s">
        <v>68</v>
      </c>
      <c r="E69" s="5">
        <f>'19 czerwca'!H62</f>
        <v>10000</v>
      </c>
      <c r="F69" s="16"/>
      <c r="G69" s="46"/>
      <c r="H69" s="52">
        <f t="shared" si="0"/>
        <v>10000</v>
      </c>
    </row>
    <row r="70" spans="1:8" ht="38.25">
      <c r="A70" s="22"/>
      <c r="B70" s="23" t="s">
        <v>79</v>
      </c>
      <c r="C70" s="23"/>
      <c r="D70" s="26" t="s">
        <v>80</v>
      </c>
      <c r="E70" s="5">
        <f>'19 czerwca'!H63</f>
        <v>63200</v>
      </c>
      <c r="F70" s="16">
        <f>SUM(F71:F76)</f>
        <v>0</v>
      </c>
      <c r="G70" s="45">
        <f>SUM(G71:G76)</f>
        <v>0</v>
      </c>
      <c r="H70" s="52">
        <f t="shared" si="0"/>
        <v>63200</v>
      </c>
    </row>
    <row r="71" spans="1:8" ht="12.75">
      <c r="A71" s="22"/>
      <c r="B71" s="23"/>
      <c r="C71" s="23" t="s">
        <v>81</v>
      </c>
      <c r="D71" s="26" t="s">
        <v>82</v>
      </c>
      <c r="E71" s="5">
        <f>'19 czerwca'!H64</f>
        <v>500</v>
      </c>
      <c r="F71" s="16"/>
      <c r="G71" s="46"/>
      <c r="H71" s="52">
        <f t="shared" si="0"/>
        <v>500</v>
      </c>
    </row>
    <row r="72" spans="1:8" ht="12.75">
      <c r="A72" s="22"/>
      <c r="B72" s="23"/>
      <c r="C72" s="23" t="s">
        <v>83</v>
      </c>
      <c r="D72" s="26" t="s">
        <v>84</v>
      </c>
      <c r="E72" s="5">
        <f>'19 czerwca'!H65</f>
        <v>27000</v>
      </c>
      <c r="F72" s="16"/>
      <c r="G72" s="46"/>
      <c r="H72" s="52">
        <f t="shared" si="0"/>
        <v>27000</v>
      </c>
    </row>
    <row r="73" spans="1:8" ht="12.75">
      <c r="A73" s="22"/>
      <c r="B73" s="23"/>
      <c r="C73" s="23" t="s">
        <v>85</v>
      </c>
      <c r="D73" s="26" t="s">
        <v>86</v>
      </c>
      <c r="E73" s="5">
        <f>'19 czerwca'!H66</f>
        <v>4000</v>
      </c>
      <c r="F73" s="16"/>
      <c r="G73" s="46"/>
      <c r="H73" s="52">
        <f t="shared" si="0"/>
        <v>4000</v>
      </c>
    </row>
    <row r="74" spans="1:8" ht="25.5">
      <c r="A74" s="22"/>
      <c r="B74" s="23"/>
      <c r="C74" s="23" t="s">
        <v>87</v>
      </c>
      <c r="D74" s="26" t="s">
        <v>88</v>
      </c>
      <c r="E74" s="5">
        <f>'19 czerwca'!H67</f>
        <v>28700</v>
      </c>
      <c r="F74" s="16"/>
      <c r="G74" s="46"/>
      <c r="H74" s="52">
        <f t="shared" si="0"/>
        <v>28700</v>
      </c>
    </row>
    <row r="75" spans="1:8" ht="51">
      <c r="A75" s="22"/>
      <c r="B75" s="23"/>
      <c r="C75" s="23" t="s">
        <v>89</v>
      </c>
      <c r="D75" s="26" t="s">
        <v>90</v>
      </c>
      <c r="E75" s="5">
        <f>'19 czerwca'!H68</f>
        <v>3000</v>
      </c>
      <c r="F75" s="17"/>
      <c r="G75" s="46"/>
      <c r="H75" s="52">
        <f t="shared" si="0"/>
        <v>3000</v>
      </c>
    </row>
    <row r="76" spans="1:8" ht="25.5">
      <c r="A76" s="22"/>
      <c r="B76" s="23"/>
      <c r="C76" s="23" t="s">
        <v>67</v>
      </c>
      <c r="D76" s="26" t="s">
        <v>68</v>
      </c>
      <c r="E76" s="5">
        <f>'19 czerwca'!H69</f>
        <v>0</v>
      </c>
      <c r="F76" s="17"/>
      <c r="G76" s="46"/>
      <c r="H76" s="52">
        <f t="shared" si="0"/>
        <v>0</v>
      </c>
    </row>
    <row r="77" spans="1:8" ht="25.5">
      <c r="A77" s="22"/>
      <c r="B77" s="23" t="s">
        <v>91</v>
      </c>
      <c r="C77" s="23"/>
      <c r="D77" s="26" t="s">
        <v>92</v>
      </c>
      <c r="E77" s="5">
        <f>'19 czerwca'!H70</f>
        <v>1148001</v>
      </c>
      <c r="F77" s="16">
        <f>SUM(F78:F79)</f>
        <v>0</v>
      </c>
      <c r="G77" s="45">
        <f>SUM(G78:G79)</f>
        <v>0</v>
      </c>
      <c r="H77" s="52">
        <f t="shared" si="0"/>
        <v>1148001</v>
      </c>
    </row>
    <row r="78" spans="1:8" ht="12.75">
      <c r="A78" s="22"/>
      <c r="B78" s="23"/>
      <c r="C78" s="23" t="s">
        <v>93</v>
      </c>
      <c r="D78" s="26" t="s">
        <v>94</v>
      </c>
      <c r="E78" s="5">
        <f>'19 czerwca'!H71</f>
        <v>1141501</v>
      </c>
      <c r="F78" s="16"/>
      <c r="G78" s="46"/>
      <c r="H78" s="52">
        <f t="shared" si="0"/>
        <v>1141501</v>
      </c>
    </row>
    <row r="79" spans="1:8" ht="12.75">
      <c r="A79" s="22"/>
      <c r="B79" s="23"/>
      <c r="C79" s="23" t="s">
        <v>95</v>
      </c>
      <c r="D79" s="26" t="s">
        <v>96</v>
      </c>
      <c r="E79" s="5">
        <f>'19 czerwca'!H72</f>
        <v>6500</v>
      </c>
      <c r="F79" s="16"/>
      <c r="G79" s="46"/>
      <c r="H79" s="52">
        <f t="shared" si="0"/>
        <v>6500</v>
      </c>
    </row>
    <row r="80" spans="1:8" ht="12.75">
      <c r="A80" s="27" t="s">
        <v>97</v>
      </c>
      <c r="B80" s="29"/>
      <c r="C80" s="29"/>
      <c r="D80" s="31" t="s">
        <v>98</v>
      </c>
      <c r="E80" s="5">
        <f>'19 czerwca'!H73</f>
        <v>6931017</v>
      </c>
      <c r="F80" s="21">
        <f>F81+F83+F85+F87</f>
        <v>0</v>
      </c>
      <c r="G80" s="21">
        <f>G81+G83+G85+G87</f>
        <v>0</v>
      </c>
      <c r="H80" s="51">
        <f t="shared" si="0"/>
        <v>6931017</v>
      </c>
    </row>
    <row r="81" spans="1:8" ht="25.5">
      <c r="A81" s="22"/>
      <c r="B81" s="23" t="s">
        <v>99</v>
      </c>
      <c r="C81" s="23"/>
      <c r="D81" s="26" t="s">
        <v>100</v>
      </c>
      <c r="E81" s="5">
        <f>'19 czerwca'!H74</f>
        <v>4082793</v>
      </c>
      <c r="F81" s="16">
        <f>SUM(F82)</f>
        <v>0</v>
      </c>
      <c r="G81" s="45">
        <f>SUM(G82)</f>
        <v>0</v>
      </c>
      <c r="H81" s="52">
        <f t="shared" si="0"/>
        <v>4082793</v>
      </c>
    </row>
    <row r="82" spans="1:8" ht="12.75">
      <c r="A82" s="22"/>
      <c r="B82" s="23"/>
      <c r="C82" s="23" t="s">
        <v>101</v>
      </c>
      <c r="D82" s="26" t="s">
        <v>102</v>
      </c>
      <c r="E82" s="5">
        <f>'19 czerwca'!H75</f>
        <v>4082793</v>
      </c>
      <c r="F82" s="16"/>
      <c r="G82" s="46"/>
      <c r="H82" s="52">
        <f t="shared" si="0"/>
        <v>4082793</v>
      </c>
    </row>
    <row r="83" spans="1:8" ht="25.5">
      <c r="A83" s="22"/>
      <c r="B83" s="23" t="s">
        <v>103</v>
      </c>
      <c r="C83" s="23"/>
      <c r="D83" s="26" t="s">
        <v>104</v>
      </c>
      <c r="E83" s="5">
        <f>'19 czerwca'!H76</f>
        <v>2796752</v>
      </c>
      <c r="F83" s="16">
        <f>SUM(F84)</f>
        <v>0</v>
      </c>
      <c r="G83" s="45">
        <f>SUM(G84)</f>
        <v>0</v>
      </c>
      <c r="H83" s="52">
        <f t="shared" si="0"/>
        <v>2796752</v>
      </c>
    </row>
    <row r="84" spans="1:8" ht="12.75">
      <c r="A84" s="22"/>
      <c r="B84" s="23"/>
      <c r="C84" s="23" t="s">
        <v>101</v>
      </c>
      <c r="D84" s="26" t="s">
        <v>105</v>
      </c>
      <c r="E84" s="5">
        <f>'19 czerwca'!H77</f>
        <v>2796752</v>
      </c>
      <c r="F84" s="16"/>
      <c r="G84" s="46"/>
      <c r="H84" s="52">
        <f t="shared" si="0"/>
        <v>2796752</v>
      </c>
    </row>
    <row r="85" spans="1:8" ht="12.75">
      <c r="A85" s="22"/>
      <c r="B85" s="23" t="s">
        <v>106</v>
      </c>
      <c r="C85" s="23"/>
      <c r="D85" s="26" t="s">
        <v>107</v>
      </c>
      <c r="E85" s="5">
        <f>'19 czerwca'!H78</f>
        <v>10000</v>
      </c>
      <c r="F85" s="16">
        <f>SUM(F86)</f>
        <v>0</v>
      </c>
      <c r="G85" s="45">
        <f>SUM(G86)</f>
        <v>0</v>
      </c>
      <c r="H85" s="52">
        <f t="shared" si="0"/>
        <v>10000</v>
      </c>
    </row>
    <row r="86" spans="1:8" ht="12.75">
      <c r="A86" s="22"/>
      <c r="B86" s="23"/>
      <c r="C86" s="23" t="s">
        <v>31</v>
      </c>
      <c r="D86" s="26" t="s">
        <v>32</v>
      </c>
      <c r="E86" s="5">
        <f>'19 czerwca'!H79</f>
        <v>10000</v>
      </c>
      <c r="F86" s="16"/>
      <c r="G86" s="46"/>
      <c r="H86" s="52">
        <f t="shared" si="0"/>
        <v>10000</v>
      </c>
    </row>
    <row r="87" spans="1:8" ht="25.5">
      <c r="A87" s="22"/>
      <c r="B87" s="23" t="s">
        <v>140</v>
      </c>
      <c r="C87" s="23"/>
      <c r="D87" s="26" t="s">
        <v>141</v>
      </c>
      <c r="E87" s="5">
        <f>'19 czerwca'!H80</f>
        <v>41472</v>
      </c>
      <c r="F87" s="16">
        <f>SUM(F88)</f>
        <v>0</v>
      </c>
      <c r="G87" s="16">
        <f>SUM(G88)</f>
        <v>0</v>
      </c>
      <c r="H87" s="52">
        <f t="shared" si="0"/>
        <v>41472</v>
      </c>
    </row>
    <row r="88" spans="1:8" ht="12.75">
      <c r="A88" s="22"/>
      <c r="B88" s="23"/>
      <c r="C88" s="23" t="s">
        <v>101</v>
      </c>
      <c r="D88" s="26" t="s">
        <v>105</v>
      </c>
      <c r="E88" s="5">
        <f>'19 czerwca'!H81</f>
        <v>41472</v>
      </c>
      <c r="F88" s="16"/>
      <c r="G88" s="46"/>
      <c r="H88" s="52">
        <f t="shared" si="0"/>
        <v>41472</v>
      </c>
    </row>
    <row r="89" spans="1:8" ht="12.75">
      <c r="A89" s="27" t="s">
        <v>108</v>
      </c>
      <c r="B89" s="29"/>
      <c r="C89" s="29"/>
      <c r="D89" s="31" t="s">
        <v>109</v>
      </c>
      <c r="E89" s="5">
        <f>'19 czerwca'!H82</f>
        <v>153981</v>
      </c>
      <c r="F89" s="21">
        <f>F90+F93+F95</f>
        <v>0</v>
      </c>
      <c r="G89" s="32">
        <f>G90+G93+G95</f>
        <v>0</v>
      </c>
      <c r="H89" s="51">
        <f t="shared" si="0"/>
        <v>153981</v>
      </c>
    </row>
    <row r="90" spans="1:8" ht="12.75">
      <c r="A90" s="22"/>
      <c r="B90" s="23" t="s">
        <v>110</v>
      </c>
      <c r="C90" s="23"/>
      <c r="D90" s="26" t="s">
        <v>111</v>
      </c>
      <c r="E90" s="5">
        <f>'19 czerwca'!H83</f>
        <v>113900</v>
      </c>
      <c r="F90" s="16">
        <f>SUM(F91:F92)</f>
        <v>0</v>
      </c>
      <c r="G90" s="16">
        <f>SUM(G91:G92)</f>
        <v>0</v>
      </c>
      <c r="H90" s="52">
        <f aca="true" t="shared" si="1" ref="H90:H121">E90-F90+G90</f>
        <v>113900</v>
      </c>
    </row>
    <row r="91" spans="1:8" ht="38.25">
      <c r="A91" s="22"/>
      <c r="B91" s="23"/>
      <c r="C91" s="23" t="s">
        <v>116</v>
      </c>
      <c r="D91" s="26" t="s">
        <v>117</v>
      </c>
      <c r="E91" s="5">
        <f>'19 czerwca'!H84</f>
        <v>32900</v>
      </c>
      <c r="F91" s="16"/>
      <c r="G91" s="45"/>
      <c r="H91" s="52">
        <f t="shared" si="1"/>
        <v>32900</v>
      </c>
    </row>
    <row r="92" spans="1:8" ht="12.75">
      <c r="A92" s="22"/>
      <c r="B92" s="23"/>
      <c r="C92" s="23" t="s">
        <v>31</v>
      </c>
      <c r="D92" s="26" t="s">
        <v>32</v>
      </c>
      <c r="E92" s="5">
        <f>'19 czerwca'!H85</f>
        <v>1000</v>
      </c>
      <c r="F92" s="16"/>
      <c r="G92" s="46"/>
      <c r="H92" s="52">
        <f t="shared" si="1"/>
        <v>1000</v>
      </c>
    </row>
    <row r="93" spans="1:8" ht="12.75">
      <c r="A93" s="22"/>
      <c r="B93" s="23" t="s">
        <v>112</v>
      </c>
      <c r="C93" s="23"/>
      <c r="D93" s="26" t="s">
        <v>113</v>
      </c>
      <c r="E93" s="5">
        <f>'19 czerwca'!H86</f>
        <v>32000</v>
      </c>
      <c r="F93" s="16">
        <f>SUM(F94)</f>
        <v>0</v>
      </c>
      <c r="G93" s="45">
        <f>SUM(G94)</f>
        <v>0</v>
      </c>
      <c r="H93" s="52">
        <f t="shared" si="1"/>
        <v>32000</v>
      </c>
    </row>
    <row r="94" spans="1:8" ht="12.75">
      <c r="A94" s="22"/>
      <c r="B94" s="23"/>
      <c r="C94" s="23" t="s">
        <v>29</v>
      </c>
      <c r="D94" s="26" t="s">
        <v>30</v>
      </c>
      <c r="E94" s="5">
        <f>'19 czerwca'!H87</f>
        <v>32000</v>
      </c>
      <c r="F94" s="16"/>
      <c r="G94" s="46"/>
      <c r="H94" s="52">
        <f t="shared" si="1"/>
        <v>32000</v>
      </c>
    </row>
    <row r="95" spans="1:8" ht="12.75">
      <c r="A95" s="22"/>
      <c r="B95" s="23" t="s">
        <v>114</v>
      </c>
      <c r="C95" s="23"/>
      <c r="D95" s="26" t="s">
        <v>115</v>
      </c>
      <c r="E95" s="5">
        <f>'19 czerwca'!H88</f>
        <v>8081</v>
      </c>
      <c r="F95" s="16">
        <f>SUM(F96)</f>
        <v>0</v>
      </c>
      <c r="G95" s="45">
        <f>SUM(G96)</f>
        <v>0</v>
      </c>
      <c r="H95" s="52">
        <f t="shared" si="1"/>
        <v>8081</v>
      </c>
    </row>
    <row r="96" spans="1:8" ht="38.25">
      <c r="A96" s="22"/>
      <c r="B96" s="23"/>
      <c r="C96" s="23" t="s">
        <v>116</v>
      </c>
      <c r="D96" s="26" t="s">
        <v>117</v>
      </c>
      <c r="E96" s="5">
        <f>'19 czerwca'!H89</f>
        <v>8081</v>
      </c>
      <c r="F96" s="16"/>
      <c r="G96" s="46"/>
      <c r="H96" s="52">
        <f t="shared" si="1"/>
        <v>8081</v>
      </c>
    </row>
    <row r="97" spans="1:8" ht="12.75">
      <c r="A97" s="27" t="s">
        <v>118</v>
      </c>
      <c r="B97" s="29"/>
      <c r="C97" s="29"/>
      <c r="D97" s="31" t="s">
        <v>119</v>
      </c>
      <c r="E97" s="5">
        <f>'19 czerwca'!H90</f>
        <v>2292800</v>
      </c>
      <c r="F97" s="21">
        <f>F98+F100+F102+F105+F109+F111</f>
        <v>0</v>
      </c>
      <c r="G97" s="32">
        <f>G98+G100+G102+G105+G109+G111</f>
        <v>0</v>
      </c>
      <c r="H97" s="51">
        <f t="shared" si="1"/>
        <v>2292800</v>
      </c>
    </row>
    <row r="98" spans="1:8" ht="51">
      <c r="A98" s="22"/>
      <c r="B98" s="23" t="s">
        <v>120</v>
      </c>
      <c r="C98" s="23"/>
      <c r="D98" s="26" t="s">
        <v>121</v>
      </c>
      <c r="E98" s="5">
        <f>'19 czerwca'!H91</f>
        <v>1820000</v>
      </c>
      <c r="F98" s="16">
        <f>SUM(F99)</f>
        <v>0</v>
      </c>
      <c r="G98" s="45">
        <f>SUM(G99)</f>
        <v>0</v>
      </c>
      <c r="H98" s="52">
        <f t="shared" si="1"/>
        <v>1820000</v>
      </c>
    </row>
    <row r="99" spans="1:8" ht="63.75">
      <c r="A99" s="22"/>
      <c r="B99" s="23"/>
      <c r="C99" s="23" t="s">
        <v>37</v>
      </c>
      <c r="D99" s="26" t="s">
        <v>38</v>
      </c>
      <c r="E99" s="5">
        <f>'19 czerwca'!H92</f>
        <v>1820000</v>
      </c>
      <c r="F99" s="16"/>
      <c r="G99" s="46"/>
      <c r="H99" s="52">
        <f t="shared" si="1"/>
        <v>1820000</v>
      </c>
    </row>
    <row r="100" spans="1:8" ht="51">
      <c r="A100" s="22"/>
      <c r="B100" s="23" t="s">
        <v>122</v>
      </c>
      <c r="C100" s="23"/>
      <c r="D100" s="26" t="s">
        <v>123</v>
      </c>
      <c r="E100" s="5">
        <f>'19 czerwca'!H93</f>
        <v>6900</v>
      </c>
      <c r="F100" s="16">
        <f>SUM(F101)</f>
        <v>0</v>
      </c>
      <c r="G100" s="45">
        <f>SUM(G101)</f>
        <v>0</v>
      </c>
      <c r="H100" s="52">
        <f t="shared" si="1"/>
        <v>6900</v>
      </c>
    </row>
    <row r="101" spans="1:8" ht="63.75">
      <c r="A101" s="22"/>
      <c r="B101" s="23"/>
      <c r="C101" s="23" t="s">
        <v>37</v>
      </c>
      <c r="D101" s="26" t="s">
        <v>38</v>
      </c>
      <c r="E101" s="5">
        <f>'19 czerwca'!H94</f>
        <v>6900</v>
      </c>
      <c r="F101" s="16"/>
      <c r="G101" s="46"/>
      <c r="H101" s="52">
        <f t="shared" si="1"/>
        <v>6900</v>
      </c>
    </row>
    <row r="102" spans="1:8" ht="25.5">
      <c r="A102" s="22"/>
      <c r="B102" s="23" t="s">
        <v>124</v>
      </c>
      <c r="C102" s="23"/>
      <c r="D102" s="26" t="s">
        <v>125</v>
      </c>
      <c r="E102" s="5">
        <f>'19 czerwca'!H95</f>
        <v>154000</v>
      </c>
      <c r="F102" s="16">
        <f>SUM(F103:F104)</f>
        <v>0</v>
      </c>
      <c r="G102" s="45">
        <f>SUM(G103:G104)</f>
        <v>0</v>
      </c>
      <c r="H102" s="52">
        <f t="shared" si="1"/>
        <v>154000</v>
      </c>
    </row>
    <row r="103" spans="1:8" ht="63.75">
      <c r="A103" s="22"/>
      <c r="B103" s="23"/>
      <c r="C103" s="23" t="s">
        <v>37</v>
      </c>
      <c r="D103" s="26" t="s">
        <v>38</v>
      </c>
      <c r="E103" s="5">
        <f>'19 czerwca'!H96</f>
        <v>85000</v>
      </c>
      <c r="F103" s="16"/>
      <c r="G103" s="46"/>
      <c r="H103" s="52">
        <f t="shared" si="1"/>
        <v>85000</v>
      </c>
    </row>
    <row r="104" spans="1:8" ht="38.25">
      <c r="A104" s="22"/>
      <c r="B104" s="23"/>
      <c r="C104" s="23" t="s">
        <v>116</v>
      </c>
      <c r="D104" s="26" t="s">
        <v>117</v>
      </c>
      <c r="E104" s="5">
        <f>'19 czerwca'!H97</f>
        <v>69000</v>
      </c>
      <c r="F104" s="16"/>
      <c r="G104" s="46"/>
      <c r="H104" s="52">
        <f t="shared" si="1"/>
        <v>69000</v>
      </c>
    </row>
    <row r="105" spans="1:8" ht="12.75">
      <c r="A105" s="22"/>
      <c r="B105" s="23" t="s">
        <v>126</v>
      </c>
      <c r="C105" s="23"/>
      <c r="D105" s="26" t="s">
        <v>127</v>
      </c>
      <c r="E105" s="5">
        <f>'19 czerwca'!H98</f>
        <v>108900</v>
      </c>
      <c r="F105" s="16">
        <f>SUM(F106:F108)</f>
        <v>0</v>
      </c>
      <c r="G105" s="45">
        <f>SUM(G106:G108)</f>
        <v>0</v>
      </c>
      <c r="H105" s="52">
        <f t="shared" si="1"/>
        <v>108900</v>
      </c>
    </row>
    <row r="106" spans="1:8" ht="38.25">
      <c r="A106" s="22"/>
      <c r="B106" s="23"/>
      <c r="C106" s="23" t="s">
        <v>116</v>
      </c>
      <c r="D106" s="26" t="s">
        <v>117</v>
      </c>
      <c r="E106" s="5">
        <f>'19 czerwca'!H99</f>
        <v>106400</v>
      </c>
      <c r="F106" s="16"/>
      <c r="G106" s="46"/>
      <c r="H106" s="52">
        <f t="shared" si="1"/>
        <v>106400</v>
      </c>
    </row>
    <row r="107" spans="1:8" ht="12.75">
      <c r="A107" s="22"/>
      <c r="B107" s="23"/>
      <c r="C107" s="23" t="s">
        <v>29</v>
      </c>
      <c r="D107" s="26" t="s">
        <v>30</v>
      </c>
      <c r="E107" s="5">
        <f>'19 czerwca'!H100</f>
        <v>1500</v>
      </c>
      <c r="F107" s="16"/>
      <c r="G107" s="46"/>
      <c r="H107" s="52">
        <f t="shared" si="1"/>
        <v>1500</v>
      </c>
    </row>
    <row r="108" spans="1:8" ht="12.75">
      <c r="A108" s="22"/>
      <c r="B108" s="23"/>
      <c r="C108" s="23" t="s">
        <v>31</v>
      </c>
      <c r="D108" s="26" t="s">
        <v>128</v>
      </c>
      <c r="E108" s="5">
        <f>'19 czerwca'!H101</f>
        <v>1000</v>
      </c>
      <c r="F108" s="16"/>
      <c r="G108" s="46"/>
      <c r="H108" s="52">
        <f t="shared" si="1"/>
        <v>1000</v>
      </c>
    </row>
    <row r="109" spans="1:8" ht="25.5">
      <c r="A109" s="22"/>
      <c r="B109" s="23" t="s">
        <v>129</v>
      </c>
      <c r="C109" s="23"/>
      <c r="D109" s="26" t="s">
        <v>130</v>
      </c>
      <c r="E109" s="5">
        <f>'19 czerwca'!H102</f>
        <v>15600</v>
      </c>
      <c r="F109" s="16">
        <f>SUM(F110)</f>
        <v>0</v>
      </c>
      <c r="G109" s="45">
        <f>SUM(G110)</f>
        <v>0</v>
      </c>
      <c r="H109" s="52">
        <f t="shared" si="1"/>
        <v>15600</v>
      </c>
    </row>
    <row r="110" spans="1:8" ht="63.75">
      <c r="A110" s="22"/>
      <c r="B110" s="23"/>
      <c r="C110" s="23" t="s">
        <v>37</v>
      </c>
      <c r="D110" s="26" t="s">
        <v>38</v>
      </c>
      <c r="E110" s="5">
        <f>'19 czerwca'!H103</f>
        <v>15600</v>
      </c>
      <c r="F110" s="16"/>
      <c r="G110" s="46"/>
      <c r="H110" s="52">
        <f t="shared" si="1"/>
        <v>15600</v>
      </c>
    </row>
    <row r="111" spans="1:8" ht="12.75">
      <c r="A111" s="22"/>
      <c r="B111" s="23" t="s">
        <v>131</v>
      </c>
      <c r="C111" s="23"/>
      <c r="D111" s="26" t="s">
        <v>132</v>
      </c>
      <c r="E111" s="5">
        <f>'19 czerwca'!H104</f>
        <v>187400</v>
      </c>
      <c r="F111" s="16">
        <f>SUM(F112)</f>
        <v>0</v>
      </c>
      <c r="G111" s="45">
        <f>SUM(G112)</f>
        <v>0</v>
      </c>
      <c r="H111" s="52">
        <f t="shared" si="1"/>
        <v>187400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'19 czerwca'!H105</f>
        <v>42400</v>
      </c>
      <c r="F112" s="16"/>
      <c r="G112" s="45"/>
      <c r="H112" s="52">
        <f t="shared" si="1"/>
        <v>42400</v>
      </c>
    </row>
    <row r="113" spans="1:8" ht="12.75">
      <c r="A113" s="22"/>
      <c r="B113" s="23"/>
      <c r="C113" s="23" t="s">
        <v>148</v>
      </c>
      <c r="D113" s="26"/>
      <c r="E113" s="5">
        <f>'19 czerwca'!H106</f>
        <v>145000</v>
      </c>
      <c r="F113" s="17"/>
      <c r="G113" s="46"/>
      <c r="H113" s="52">
        <f t="shared" si="1"/>
        <v>145000</v>
      </c>
    </row>
    <row r="114" spans="1:8" ht="12.75">
      <c r="A114" s="64" t="s">
        <v>156</v>
      </c>
      <c r="B114" s="65"/>
      <c r="C114" s="65"/>
      <c r="D114" s="66" t="s">
        <v>159</v>
      </c>
      <c r="E114" s="5">
        <f>'19 czerwca'!H107</f>
        <v>60327</v>
      </c>
      <c r="F114" s="67"/>
      <c r="G114" s="68"/>
      <c r="H114" s="52">
        <f t="shared" si="1"/>
        <v>60327</v>
      </c>
    </row>
    <row r="115" spans="1:8" ht="12.75">
      <c r="A115" s="22"/>
      <c r="B115" s="23" t="s">
        <v>157</v>
      </c>
      <c r="C115" s="23"/>
      <c r="D115" s="26" t="s">
        <v>158</v>
      </c>
      <c r="E115" s="5">
        <f>'19 czerwca'!H108</f>
        <v>60327</v>
      </c>
      <c r="F115" s="53">
        <f>SUM(F116)</f>
        <v>0</v>
      </c>
      <c r="G115" s="53">
        <f>SUM(G116)</f>
        <v>0</v>
      </c>
      <c r="H115" s="52">
        <f t="shared" si="1"/>
        <v>60327</v>
      </c>
    </row>
    <row r="116" spans="1:8" ht="38.25">
      <c r="A116" s="22"/>
      <c r="B116" s="23"/>
      <c r="C116" s="23" t="s">
        <v>116</v>
      </c>
      <c r="D116" s="26" t="s">
        <v>117</v>
      </c>
      <c r="E116" s="5">
        <f>'19 czerwca'!H109</f>
        <v>60327</v>
      </c>
      <c r="F116" s="17"/>
      <c r="G116" s="46"/>
      <c r="H116" s="52">
        <f t="shared" si="1"/>
        <v>60327</v>
      </c>
    </row>
    <row r="117" spans="1:8" ht="25.5">
      <c r="A117" s="64" t="s">
        <v>149</v>
      </c>
      <c r="B117" s="65"/>
      <c r="C117" s="65"/>
      <c r="D117" s="66" t="s">
        <v>153</v>
      </c>
      <c r="E117" s="5">
        <f>'19 czerwca'!H110</f>
        <v>15000</v>
      </c>
      <c r="F117" s="5">
        <f>F118</f>
        <v>0</v>
      </c>
      <c r="G117" s="5">
        <f>G118</f>
        <v>0</v>
      </c>
      <c r="H117" s="51">
        <f t="shared" si="1"/>
        <v>15000</v>
      </c>
    </row>
    <row r="118" spans="1:8" ht="12.75">
      <c r="A118" s="22"/>
      <c r="B118" s="23" t="s">
        <v>150</v>
      </c>
      <c r="C118" s="23"/>
      <c r="D118" s="26" t="s">
        <v>10</v>
      </c>
      <c r="E118" s="5">
        <f>'19 czerwca'!H111</f>
        <v>15000</v>
      </c>
      <c r="F118" s="53">
        <f>SUM(F119)</f>
        <v>0</v>
      </c>
      <c r="G118" s="53">
        <f>SUM(G119)</f>
        <v>0</v>
      </c>
      <c r="H118" s="51">
        <f t="shared" si="1"/>
        <v>15000</v>
      </c>
    </row>
    <row r="119" spans="1:8" ht="51">
      <c r="A119" s="22"/>
      <c r="B119" s="23"/>
      <c r="C119" s="23" t="s">
        <v>151</v>
      </c>
      <c r="D119" s="26" t="s">
        <v>162</v>
      </c>
      <c r="E119" s="5">
        <f>'19 czerwca'!H112</f>
        <v>15000</v>
      </c>
      <c r="F119" s="17"/>
      <c r="G119" s="46"/>
      <c r="H119" s="51">
        <f t="shared" si="1"/>
        <v>15000</v>
      </c>
    </row>
    <row r="120" spans="1:8" ht="12.75">
      <c r="A120" s="22"/>
      <c r="B120" s="23"/>
      <c r="C120" s="24"/>
      <c r="D120" s="25"/>
      <c r="E120" s="5"/>
      <c r="F120" s="17"/>
      <c r="G120" s="46"/>
      <c r="H120" s="52"/>
    </row>
    <row r="121" spans="1:8" ht="12.75">
      <c r="A121" s="77" t="s">
        <v>133</v>
      </c>
      <c r="B121" s="78"/>
      <c r="C121" s="78"/>
      <c r="D121" s="79"/>
      <c r="E121" s="21">
        <f>'19 czerwca'!H114</f>
        <v>13118684</v>
      </c>
      <c r="F121" s="32">
        <f>F13+F18+F25+F36+F44+F47+F53+F80+F89+F97+F33</f>
        <v>100000</v>
      </c>
      <c r="G121" s="32">
        <f>G13+G18+G25+G36+G44+G47+G53+G80+G89+G97+G33</f>
        <v>144000</v>
      </c>
      <c r="H121" s="51">
        <f t="shared" si="1"/>
        <v>13162684</v>
      </c>
    </row>
  </sheetData>
  <sheetProtection/>
  <protectedRanges>
    <protectedRange sqref="F15:G17 F19:G32 F89:G112 F35:G86" name="Zakres2"/>
    <protectedRange sqref="A1:H9" name="Zakres1"/>
    <protectedRange sqref="F88:G88" name="Zakres1_1"/>
  </protectedRanges>
  <mergeCells count="1">
    <mergeCell ref="A121:D12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2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179</v>
      </c>
    </row>
    <row r="6" ht="12.75">
      <c r="E6" s="54" t="s">
        <v>171</v>
      </c>
    </row>
    <row r="7" spans="1:5" ht="12.75">
      <c r="A7" s="55" t="s">
        <v>139</v>
      </c>
      <c r="E7" s="54" t="s">
        <v>178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'30czerwiec'!H13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">
        <f>'30czerwiec'!H14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'30czerwiec'!H15</f>
        <v>60000</v>
      </c>
      <c r="F15" s="15"/>
      <c r="G15" s="44"/>
      <c r="H15" s="52">
        <f aca="true" t="shared" si="0" ref="H15:H89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">
        <f>'30czerwiec'!H16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">
        <f>'30czerwiec'!H17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'30czerwiec'!H18</f>
        <v>355192</v>
      </c>
      <c r="F18" s="5">
        <f>F19+F22</f>
        <v>0</v>
      </c>
      <c r="G18" s="5">
        <f>G19+G22</f>
        <v>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'30czerwiec'!H19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">
        <f>'30czerwiec'!H20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'30czerwiec'!H21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'30czerwiec'!H22</f>
        <v>240000</v>
      </c>
      <c r="F22" s="16">
        <f>SUM(F23)</f>
        <v>0</v>
      </c>
      <c r="G22" s="16">
        <f>SUM(G23)</f>
        <v>0</v>
      </c>
      <c r="H22" s="52">
        <f t="shared" si="0"/>
        <v>240000</v>
      </c>
    </row>
    <row r="23" spans="1:8" ht="63.75">
      <c r="A23" s="22"/>
      <c r="B23" s="23"/>
      <c r="C23" s="24">
        <v>6260</v>
      </c>
      <c r="D23" s="9" t="s">
        <v>163</v>
      </c>
      <c r="E23" s="5">
        <f>'30czerwiec'!H23</f>
        <v>40000</v>
      </c>
      <c r="F23" s="16"/>
      <c r="G23" s="45"/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'30czerwiec'!H24</f>
        <v>200000</v>
      </c>
      <c r="F24" s="16"/>
      <c r="G24" s="45"/>
      <c r="H24" s="52">
        <f t="shared" si="0"/>
        <v>200000</v>
      </c>
    </row>
    <row r="25" spans="1:8" ht="12.75">
      <c r="A25" s="27" t="s">
        <v>19</v>
      </c>
      <c r="B25" s="23"/>
      <c r="C25" s="24"/>
      <c r="D25" s="28" t="s">
        <v>20</v>
      </c>
      <c r="E25" s="5">
        <f>'30czerwiec'!H25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>
      <c r="A26" s="22"/>
      <c r="B26" s="23" t="s">
        <v>21</v>
      </c>
      <c r="C26" s="24"/>
      <c r="D26" s="25" t="s">
        <v>22</v>
      </c>
      <c r="E26" s="5">
        <f>'30czerwiec'!H26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>
      <c r="A27" s="22"/>
      <c r="B27" s="23"/>
      <c r="C27" s="23" t="s">
        <v>23</v>
      </c>
      <c r="D27" s="26" t="s">
        <v>24</v>
      </c>
      <c r="E27" s="5">
        <f>'30czerwiec'!H27</f>
        <v>8156</v>
      </c>
      <c r="F27" s="16"/>
      <c r="G27" s="46"/>
      <c r="H27" s="52">
        <f t="shared" si="0"/>
        <v>8156</v>
      </c>
    </row>
    <row r="28" spans="1:8" ht="12.75">
      <c r="A28" s="22"/>
      <c r="B28" s="23"/>
      <c r="C28" s="23" t="s">
        <v>25</v>
      </c>
      <c r="D28" s="25" t="s">
        <v>26</v>
      </c>
      <c r="E28" s="5">
        <f>'30czerwiec'!H28</f>
        <v>0</v>
      </c>
      <c r="F28" s="16"/>
      <c r="G28" s="46"/>
      <c r="H28" s="52">
        <f t="shared" si="0"/>
        <v>0</v>
      </c>
    </row>
    <row r="29" spans="1:8" ht="89.25">
      <c r="A29" s="22"/>
      <c r="B29" s="23"/>
      <c r="C29" s="23" t="s">
        <v>11</v>
      </c>
      <c r="D29" s="26" t="s">
        <v>12</v>
      </c>
      <c r="E29" s="5">
        <f>'30czerwiec'!H29</f>
        <v>83792</v>
      </c>
      <c r="F29" s="16"/>
      <c r="G29" s="46"/>
      <c r="H29" s="52">
        <f t="shared" si="0"/>
        <v>83792</v>
      </c>
    </row>
    <row r="30" spans="1:8" ht="51">
      <c r="A30" s="22"/>
      <c r="B30" s="23"/>
      <c r="C30" s="23" t="s">
        <v>27</v>
      </c>
      <c r="D30" s="26" t="s">
        <v>28</v>
      </c>
      <c r="E30" s="5">
        <f>'30czerwiec'!H30</f>
        <v>98000</v>
      </c>
      <c r="F30" s="16"/>
      <c r="G30" s="45"/>
      <c r="H30" s="52">
        <f t="shared" si="0"/>
        <v>98000</v>
      </c>
    </row>
    <row r="31" spans="1:8" ht="12.75">
      <c r="A31" s="22"/>
      <c r="B31" s="23"/>
      <c r="C31" s="23" t="s">
        <v>29</v>
      </c>
      <c r="D31" s="25" t="s">
        <v>30</v>
      </c>
      <c r="E31" s="5">
        <f>'30czerwiec'!H31</f>
        <v>8000</v>
      </c>
      <c r="F31" s="16"/>
      <c r="G31" s="46"/>
      <c r="H31" s="52">
        <f t="shared" si="0"/>
        <v>8000</v>
      </c>
    </row>
    <row r="32" spans="1:8" ht="12.75">
      <c r="A32" s="22"/>
      <c r="B32" s="23"/>
      <c r="C32" s="23" t="s">
        <v>31</v>
      </c>
      <c r="D32" s="25" t="s">
        <v>32</v>
      </c>
      <c r="E32" s="5">
        <f>'30czerwiec'!H32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'30czerwiec'!H33</f>
        <v>4000</v>
      </c>
      <c r="F33" s="5">
        <f>F34</f>
        <v>0</v>
      </c>
      <c r="G33" s="5">
        <f>G34</f>
        <v>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'30czerwiec'!H34</f>
        <v>4000</v>
      </c>
      <c r="F34" s="5">
        <f>SUM(F35)</f>
        <v>0</v>
      </c>
      <c r="G34" s="5">
        <f>SUM(G35)</f>
        <v>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f>'30czerwiec'!H35</f>
        <v>4000</v>
      </c>
      <c r="F35" s="16"/>
      <c r="G35" s="45"/>
      <c r="H35" s="52">
        <f t="shared" si="0"/>
        <v>4000</v>
      </c>
    </row>
    <row r="36" spans="1:8" ht="12.75">
      <c r="A36" s="27" t="s">
        <v>33</v>
      </c>
      <c r="B36" s="29"/>
      <c r="C36" s="29"/>
      <c r="D36" s="30" t="s">
        <v>34</v>
      </c>
      <c r="E36" s="5">
        <f>'30czerwiec'!H36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>
      <c r="A37" s="22"/>
      <c r="B37" s="23" t="s">
        <v>35</v>
      </c>
      <c r="C37" s="23"/>
      <c r="D37" s="25" t="s">
        <v>36</v>
      </c>
      <c r="E37" s="5">
        <f>'30czerwiec'!H37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>
      <c r="A38" s="22"/>
      <c r="B38" s="23"/>
      <c r="C38" s="23" t="s">
        <v>37</v>
      </c>
      <c r="D38" s="26" t="s">
        <v>38</v>
      </c>
      <c r="E38" s="5">
        <f>'30czerwiec'!H38</f>
        <v>68611</v>
      </c>
      <c r="F38" s="16"/>
      <c r="G38" s="46"/>
      <c r="H38" s="52">
        <f t="shared" si="0"/>
        <v>68611</v>
      </c>
    </row>
    <row r="39" spans="1:8" ht="51">
      <c r="A39" s="22"/>
      <c r="B39" s="23"/>
      <c r="C39" s="23" t="s">
        <v>39</v>
      </c>
      <c r="D39" s="26" t="s">
        <v>40</v>
      </c>
      <c r="E39" s="5">
        <f>'30czerwiec'!H39</f>
        <v>2000</v>
      </c>
      <c r="F39" s="16"/>
      <c r="G39" s="46"/>
      <c r="H39" s="52">
        <f t="shared" si="0"/>
        <v>2000</v>
      </c>
    </row>
    <row r="40" spans="1:8" ht="12.75">
      <c r="A40" s="22"/>
      <c r="B40" s="23" t="s">
        <v>41</v>
      </c>
      <c r="C40" s="23"/>
      <c r="D40" s="25" t="s">
        <v>42</v>
      </c>
      <c r="E40" s="5">
        <f>'30czerwiec'!H40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>
      <c r="A41" s="22"/>
      <c r="B41" s="23"/>
      <c r="C41" s="23" t="s">
        <v>25</v>
      </c>
      <c r="D41" s="25" t="s">
        <v>26</v>
      </c>
      <c r="E41" s="5">
        <f>'30czerwiec'!H41</f>
        <v>2500</v>
      </c>
      <c r="F41" s="16"/>
      <c r="G41" s="46"/>
      <c r="H41" s="52">
        <f t="shared" si="0"/>
        <v>2500</v>
      </c>
    </row>
    <row r="42" spans="1:8" ht="12.75">
      <c r="A42" s="22"/>
      <c r="B42" s="23"/>
      <c r="C42" s="23" t="s">
        <v>29</v>
      </c>
      <c r="D42" s="25" t="s">
        <v>30</v>
      </c>
      <c r="E42" s="5">
        <f>'30czerwiec'!H42</f>
        <v>2000</v>
      </c>
      <c r="F42" s="16"/>
      <c r="G42" s="46"/>
      <c r="H42" s="52">
        <f t="shared" si="0"/>
        <v>2000</v>
      </c>
    </row>
    <row r="43" spans="1:8" ht="12.75">
      <c r="A43" s="22"/>
      <c r="B43" s="23"/>
      <c r="C43" s="23" t="s">
        <v>43</v>
      </c>
      <c r="D43" s="25" t="s">
        <v>44</v>
      </c>
      <c r="E43" s="5">
        <f>'30czerwiec'!H43</f>
        <v>1000</v>
      </c>
      <c r="F43" s="16"/>
      <c r="G43" s="46"/>
      <c r="H43" s="52">
        <f t="shared" si="0"/>
        <v>1000</v>
      </c>
    </row>
    <row r="44" spans="1:8" ht="38.25">
      <c r="A44" s="27" t="s">
        <v>45</v>
      </c>
      <c r="B44" s="29"/>
      <c r="C44" s="29"/>
      <c r="D44" s="31" t="s">
        <v>46</v>
      </c>
      <c r="E44" s="5">
        <f>'30czerwiec'!H44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>
      <c r="A45" s="22"/>
      <c r="B45" s="23" t="s">
        <v>47</v>
      </c>
      <c r="C45" s="23"/>
      <c r="D45" s="26" t="s">
        <v>48</v>
      </c>
      <c r="E45" s="5">
        <f>'30czerwiec'!H45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>
      <c r="A46" s="22"/>
      <c r="B46" s="23"/>
      <c r="C46" s="23" t="s">
        <v>37</v>
      </c>
      <c r="D46" s="26" t="s">
        <v>38</v>
      </c>
      <c r="E46" s="5">
        <f>'30czerwiec'!H46</f>
        <v>924</v>
      </c>
      <c r="F46" s="16"/>
      <c r="G46" s="46"/>
      <c r="H46" s="52">
        <f t="shared" si="0"/>
        <v>924</v>
      </c>
    </row>
    <row r="47" spans="1:8" ht="25.5">
      <c r="A47" s="27" t="s">
        <v>49</v>
      </c>
      <c r="B47" s="29"/>
      <c r="C47" s="29"/>
      <c r="D47" s="31" t="s">
        <v>50</v>
      </c>
      <c r="E47" s="5">
        <f>'30czerwiec'!H47</f>
        <v>400</v>
      </c>
      <c r="F47" s="21">
        <f>F49+F51</f>
        <v>0</v>
      </c>
      <c r="G47" s="21">
        <f>G49+G51</f>
        <v>20230</v>
      </c>
      <c r="H47" s="51">
        <f t="shared" si="0"/>
        <v>20630</v>
      </c>
    </row>
    <row r="48" spans="1:8" ht="12.75">
      <c r="A48" s="27"/>
      <c r="B48" s="29" t="s">
        <v>174</v>
      </c>
      <c r="C48" s="29"/>
      <c r="D48" s="31" t="s">
        <v>176</v>
      </c>
      <c r="E48" s="5">
        <f>'30czerwiec'!H48</f>
        <v>0</v>
      </c>
      <c r="F48" s="21">
        <f>F49</f>
        <v>0</v>
      </c>
      <c r="G48" s="21">
        <f>G49</f>
        <v>20230</v>
      </c>
      <c r="H48" s="51">
        <f t="shared" si="0"/>
        <v>20230</v>
      </c>
    </row>
    <row r="49" spans="1:8" ht="63.75">
      <c r="A49" s="27"/>
      <c r="B49" s="29"/>
      <c r="C49" s="74" t="s">
        <v>175</v>
      </c>
      <c r="D49" s="75" t="s">
        <v>177</v>
      </c>
      <c r="E49" s="5">
        <f>'30czerwiec'!H49</f>
        <v>0</v>
      </c>
      <c r="F49" s="21">
        <v>0</v>
      </c>
      <c r="G49" s="21">
        <v>20230</v>
      </c>
      <c r="H49" s="51">
        <f t="shared" si="0"/>
        <v>20230</v>
      </c>
    </row>
    <row r="50" spans="1:8" ht="12.75">
      <c r="A50" s="27"/>
      <c r="B50" s="29"/>
      <c r="C50" s="29"/>
      <c r="D50" s="31"/>
      <c r="E50" s="5">
        <f>'30czerwiec'!H50</f>
        <v>0</v>
      </c>
      <c r="F50" s="21"/>
      <c r="G50" s="32"/>
      <c r="H50" s="51"/>
    </row>
    <row r="51" spans="1:8" ht="12.75">
      <c r="A51" s="22"/>
      <c r="B51" s="23" t="s">
        <v>51</v>
      </c>
      <c r="C51" s="23"/>
      <c r="D51" s="26" t="s">
        <v>52</v>
      </c>
      <c r="E51" s="5">
        <f>'30czerwiec'!H51</f>
        <v>400</v>
      </c>
      <c r="F51" s="16">
        <f>SUM(F52)</f>
        <v>0</v>
      </c>
      <c r="G51" s="45">
        <f>SUM(G52)</f>
        <v>0</v>
      </c>
      <c r="H51" s="52">
        <f t="shared" si="0"/>
        <v>400</v>
      </c>
    </row>
    <row r="52" spans="1:8" ht="63.75">
      <c r="A52" s="22"/>
      <c r="B52" s="23"/>
      <c r="C52" s="23" t="s">
        <v>37</v>
      </c>
      <c r="D52" s="26" t="s">
        <v>38</v>
      </c>
      <c r="E52" s="5">
        <f>'30czerwiec'!H52</f>
        <v>400</v>
      </c>
      <c r="F52" s="17"/>
      <c r="G52" s="46"/>
      <c r="H52" s="52">
        <f t="shared" si="0"/>
        <v>400</v>
      </c>
    </row>
    <row r="53" spans="1:8" ht="63.75">
      <c r="A53" s="27" t="s">
        <v>53</v>
      </c>
      <c r="B53" s="23"/>
      <c r="C53" s="29"/>
      <c r="D53" s="31" t="s">
        <v>54</v>
      </c>
      <c r="E53" s="5">
        <f>'30czerwiec'!H53</f>
        <v>2718381</v>
      </c>
      <c r="F53" s="21">
        <f>F54+F56+F61+F70+F77</f>
        <v>0</v>
      </c>
      <c r="G53" s="32">
        <f>G54+G56+G61+G70+G77</f>
        <v>0</v>
      </c>
      <c r="H53" s="51">
        <f t="shared" si="0"/>
        <v>2718381</v>
      </c>
    </row>
    <row r="54" spans="1:8" ht="25.5">
      <c r="A54" s="22"/>
      <c r="B54" s="23" t="s">
        <v>55</v>
      </c>
      <c r="C54" s="23"/>
      <c r="D54" s="26" t="s">
        <v>56</v>
      </c>
      <c r="E54" s="5">
        <f>'30czerwiec'!H54</f>
        <v>1500</v>
      </c>
      <c r="F54" s="16">
        <f>SUM(F55)</f>
        <v>0</v>
      </c>
      <c r="G54" s="45">
        <f>SUM(G55)</f>
        <v>0</v>
      </c>
      <c r="H54" s="52">
        <f t="shared" si="0"/>
        <v>1500</v>
      </c>
    </row>
    <row r="55" spans="1:8" ht="38.25">
      <c r="A55" s="22"/>
      <c r="B55" s="23"/>
      <c r="C55" s="23" t="s">
        <v>57</v>
      </c>
      <c r="D55" s="26" t="s">
        <v>58</v>
      </c>
      <c r="E55" s="5">
        <f>'30czerwiec'!H55</f>
        <v>1500</v>
      </c>
      <c r="F55" s="17"/>
      <c r="G55" s="46"/>
      <c r="H55" s="52">
        <f t="shared" si="0"/>
        <v>1500</v>
      </c>
    </row>
    <row r="56" spans="1:8" ht="76.5">
      <c r="A56" s="22"/>
      <c r="B56" s="23" t="s">
        <v>59</v>
      </c>
      <c r="C56" s="23"/>
      <c r="D56" s="26" t="s">
        <v>60</v>
      </c>
      <c r="E56" s="5">
        <f>'30czerwiec'!H56</f>
        <v>487942</v>
      </c>
      <c r="F56" s="16">
        <f>SUM(F57:F60)</f>
        <v>0</v>
      </c>
      <c r="G56" s="45">
        <f>SUM(G57:G60)</f>
        <v>0</v>
      </c>
      <c r="H56" s="52">
        <f t="shared" si="0"/>
        <v>487942</v>
      </c>
    </row>
    <row r="57" spans="1:8" ht="12.75">
      <c r="A57" s="22"/>
      <c r="B57" s="23"/>
      <c r="C57" s="23" t="s">
        <v>61</v>
      </c>
      <c r="D57" s="26" t="s">
        <v>62</v>
      </c>
      <c r="E57" s="5">
        <f>'30czerwiec'!H57</f>
        <v>477800</v>
      </c>
      <c r="F57" s="16"/>
      <c r="G57" s="46"/>
      <c r="H57" s="52">
        <f t="shared" si="0"/>
        <v>477800</v>
      </c>
    </row>
    <row r="58" spans="1:8" ht="12.75">
      <c r="A58" s="22"/>
      <c r="B58" s="23"/>
      <c r="C58" s="23" t="s">
        <v>63</v>
      </c>
      <c r="D58" s="26" t="s">
        <v>64</v>
      </c>
      <c r="E58" s="5">
        <f>'30czerwiec'!H58</f>
        <v>759</v>
      </c>
      <c r="F58" s="16"/>
      <c r="G58" s="46"/>
      <c r="H58" s="52">
        <f t="shared" si="0"/>
        <v>759</v>
      </c>
    </row>
    <row r="59" spans="1:8" ht="12.75">
      <c r="A59" s="22"/>
      <c r="B59" s="23"/>
      <c r="C59" s="23" t="s">
        <v>65</v>
      </c>
      <c r="D59" s="26" t="s">
        <v>66</v>
      </c>
      <c r="E59" s="5">
        <f>'30czerwiec'!H59</f>
        <v>8883</v>
      </c>
      <c r="F59" s="16"/>
      <c r="G59" s="46"/>
      <c r="H59" s="52">
        <f t="shared" si="0"/>
        <v>8883</v>
      </c>
    </row>
    <row r="60" spans="1:8" ht="25.5">
      <c r="A60" s="22"/>
      <c r="B60" s="23"/>
      <c r="C60" s="23" t="s">
        <v>67</v>
      </c>
      <c r="D60" s="26" t="s">
        <v>68</v>
      </c>
      <c r="E60" s="5">
        <f>'30czerwiec'!H60</f>
        <v>500</v>
      </c>
      <c r="F60" s="16"/>
      <c r="G60" s="46"/>
      <c r="H60" s="52">
        <f t="shared" si="0"/>
        <v>500</v>
      </c>
    </row>
    <row r="61" spans="1:8" ht="63.75">
      <c r="A61" s="22"/>
      <c r="B61" s="23" t="s">
        <v>69</v>
      </c>
      <c r="C61" s="23"/>
      <c r="D61" s="26" t="s">
        <v>70</v>
      </c>
      <c r="E61" s="5">
        <f>'30czerwiec'!H61</f>
        <v>1017738</v>
      </c>
      <c r="F61" s="16">
        <f>SUM(F62:F69)</f>
        <v>0</v>
      </c>
      <c r="G61" s="45">
        <f>SUM(G62:G69)</f>
        <v>0</v>
      </c>
      <c r="H61" s="52">
        <f t="shared" si="0"/>
        <v>1017738</v>
      </c>
    </row>
    <row r="62" spans="1:8" ht="12.75">
      <c r="A62" s="22"/>
      <c r="B62" s="23"/>
      <c r="C62" s="23" t="s">
        <v>61</v>
      </c>
      <c r="D62" s="26" t="s">
        <v>62</v>
      </c>
      <c r="E62" s="5">
        <f>'30czerwiec'!H62</f>
        <v>204500</v>
      </c>
      <c r="F62" s="16"/>
      <c r="G62" s="45"/>
      <c r="H62" s="52">
        <f t="shared" si="0"/>
        <v>204500</v>
      </c>
    </row>
    <row r="63" spans="1:8" ht="12.75">
      <c r="A63" s="22"/>
      <c r="B63" s="23"/>
      <c r="C63" s="23" t="s">
        <v>63</v>
      </c>
      <c r="D63" s="26" t="s">
        <v>64</v>
      </c>
      <c r="E63" s="5">
        <f>'30czerwiec'!H63</f>
        <v>604938</v>
      </c>
      <c r="F63" s="16"/>
      <c r="G63" s="45"/>
      <c r="H63" s="52">
        <f t="shared" si="0"/>
        <v>604938</v>
      </c>
    </row>
    <row r="64" spans="1:8" ht="12.75">
      <c r="A64" s="22"/>
      <c r="B64" s="23"/>
      <c r="C64" s="23" t="s">
        <v>65</v>
      </c>
      <c r="D64" s="26" t="s">
        <v>66</v>
      </c>
      <c r="E64" s="5">
        <f>'30czerwiec'!H64</f>
        <v>71500</v>
      </c>
      <c r="F64" s="16"/>
      <c r="G64" s="46"/>
      <c r="H64" s="52">
        <f t="shared" si="0"/>
        <v>71500</v>
      </c>
    </row>
    <row r="65" spans="1:8" ht="12.75">
      <c r="A65" s="22"/>
      <c r="B65" s="23"/>
      <c r="C65" s="23" t="s">
        <v>71</v>
      </c>
      <c r="D65" s="26" t="s">
        <v>72</v>
      </c>
      <c r="E65" s="5">
        <f>'30czerwiec'!H65</f>
        <v>61800</v>
      </c>
      <c r="F65" s="16"/>
      <c r="G65" s="46"/>
      <c r="H65" s="52">
        <f t="shared" si="0"/>
        <v>61800</v>
      </c>
    </row>
    <row r="66" spans="1:8" ht="12.75">
      <c r="A66" s="22"/>
      <c r="B66" s="23"/>
      <c r="C66" s="23" t="s">
        <v>73</v>
      </c>
      <c r="D66" s="26" t="s">
        <v>74</v>
      </c>
      <c r="E66" s="5">
        <f>'30czerwiec'!H66</f>
        <v>6000</v>
      </c>
      <c r="F66" s="16"/>
      <c r="G66" s="46"/>
      <c r="H66" s="52">
        <f t="shared" si="0"/>
        <v>6000</v>
      </c>
    </row>
    <row r="67" spans="1:8" ht="12.75">
      <c r="A67" s="22"/>
      <c r="B67" s="23"/>
      <c r="C67" s="23" t="s">
        <v>75</v>
      </c>
      <c r="D67" s="26" t="s">
        <v>76</v>
      </c>
      <c r="E67" s="5">
        <f>'30czerwiec'!H67</f>
        <v>5500</v>
      </c>
      <c r="F67" s="16"/>
      <c r="G67" s="46"/>
      <c r="H67" s="52">
        <f t="shared" si="0"/>
        <v>5500</v>
      </c>
    </row>
    <row r="68" spans="1:8" ht="12.75">
      <c r="A68" s="22"/>
      <c r="B68" s="23"/>
      <c r="C68" s="23" t="s">
        <v>77</v>
      </c>
      <c r="D68" s="26" t="s">
        <v>78</v>
      </c>
      <c r="E68" s="5">
        <f>'30czerwiec'!H68</f>
        <v>53500</v>
      </c>
      <c r="F68" s="16"/>
      <c r="G68" s="46"/>
      <c r="H68" s="52">
        <f t="shared" si="0"/>
        <v>53500</v>
      </c>
    </row>
    <row r="69" spans="1:8" ht="25.5">
      <c r="A69" s="22"/>
      <c r="B69" s="23"/>
      <c r="C69" s="23" t="s">
        <v>67</v>
      </c>
      <c r="D69" s="26" t="s">
        <v>68</v>
      </c>
      <c r="E69" s="5">
        <f>'30czerwiec'!H69</f>
        <v>10000</v>
      </c>
      <c r="F69" s="16"/>
      <c r="G69" s="46"/>
      <c r="H69" s="52">
        <f t="shared" si="0"/>
        <v>10000</v>
      </c>
    </row>
    <row r="70" spans="1:8" ht="38.25">
      <c r="A70" s="22"/>
      <c r="B70" s="23" t="s">
        <v>79</v>
      </c>
      <c r="C70" s="23"/>
      <c r="D70" s="26" t="s">
        <v>80</v>
      </c>
      <c r="E70" s="5">
        <f>'30czerwiec'!H70</f>
        <v>63200</v>
      </c>
      <c r="F70" s="16">
        <f>SUM(F71:F76)</f>
        <v>0</v>
      </c>
      <c r="G70" s="45">
        <f>SUM(G71:G76)</f>
        <v>0</v>
      </c>
      <c r="H70" s="52">
        <f t="shared" si="0"/>
        <v>63200</v>
      </c>
    </row>
    <row r="71" spans="1:8" ht="12.75">
      <c r="A71" s="22"/>
      <c r="B71" s="23"/>
      <c r="C71" s="23" t="s">
        <v>81</v>
      </c>
      <c r="D71" s="26" t="s">
        <v>82</v>
      </c>
      <c r="E71" s="5">
        <f>'30czerwiec'!H71</f>
        <v>500</v>
      </c>
      <c r="F71" s="16"/>
      <c r="G71" s="46"/>
      <c r="H71" s="52">
        <f t="shared" si="0"/>
        <v>500</v>
      </c>
    </row>
    <row r="72" spans="1:8" ht="12.75">
      <c r="A72" s="22"/>
      <c r="B72" s="23"/>
      <c r="C72" s="23" t="s">
        <v>83</v>
      </c>
      <c r="D72" s="26" t="s">
        <v>84</v>
      </c>
      <c r="E72" s="5">
        <f>'30czerwiec'!H72</f>
        <v>27000</v>
      </c>
      <c r="F72" s="16"/>
      <c r="G72" s="46"/>
      <c r="H72" s="52">
        <f t="shared" si="0"/>
        <v>27000</v>
      </c>
    </row>
    <row r="73" spans="1:8" ht="12.75">
      <c r="A73" s="22"/>
      <c r="B73" s="23"/>
      <c r="C73" s="23" t="s">
        <v>85</v>
      </c>
      <c r="D73" s="26" t="s">
        <v>86</v>
      </c>
      <c r="E73" s="5">
        <f>'30czerwiec'!H73</f>
        <v>4000</v>
      </c>
      <c r="F73" s="16"/>
      <c r="G73" s="46"/>
      <c r="H73" s="52">
        <f t="shared" si="0"/>
        <v>4000</v>
      </c>
    </row>
    <row r="74" spans="1:8" ht="25.5">
      <c r="A74" s="22"/>
      <c r="B74" s="23"/>
      <c r="C74" s="23" t="s">
        <v>87</v>
      </c>
      <c r="D74" s="26" t="s">
        <v>88</v>
      </c>
      <c r="E74" s="5">
        <f>'30czerwiec'!H74</f>
        <v>28700</v>
      </c>
      <c r="F74" s="16"/>
      <c r="G74" s="46"/>
      <c r="H74" s="52">
        <f t="shared" si="0"/>
        <v>28700</v>
      </c>
    </row>
    <row r="75" spans="1:8" ht="51">
      <c r="A75" s="22"/>
      <c r="B75" s="23"/>
      <c r="C75" s="23" t="s">
        <v>89</v>
      </c>
      <c r="D75" s="26" t="s">
        <v>90</v>
      </c>
      <c r="E75" s="5">
        <f>'30czerwiec'!H75</f>
        <v>3000</v>
      </c>
      <c r="F75" s="17"/>
      <c r="G75" s="46"/>
      <c r="H75" s="52">
        <f t="shared" si="0"/>
        <v>3000</v>
      </c>
    </row>
    <row r="76" spans="1:8" ht="25.5">
      <c r="A76" s="22"/>
      <c r="B76" s="23"/>
      <c r="C76" s="23" t="s">
        <v>67</v>
      </c>
      <c r="D76" s="26" t="s">
        <v>68</v>
      </c>
      <c r="E76" s="5">
        <f>'30czerwiec'!H76</f>
        <v>0</v>
      </c>
      <c r="F76" s="17"/>
      <c r="G76" s="46"/>
      <c r="H76" s="52">
        <f t="shared" si="0"/>
        <v>0</v>
      </c>
    </row>
    <row r="77" spans="1:8" ht="25.5">
      <c r="A77" s="22"/>
      <c r="B77" s="23" t="s">
        <v>91</v>
      </c>
      <c r="C77" s="23"/>
      <c r="D77" s="26" t="s">
        <v>92</v>
      </c>
      <c r="E77" s="5">
        <f>'30czerwiec'!H77</f>
        <v>1148001</v>
      </c>
      <c r="F77" s="16">
        <f>SUM(F78:F79)</f>
        <v>0</v>
      </c>
      <c r="G77" s="45">
        <f>SUM(G78:G79)</f>
        <v>0</v>
      </c>
      <c r="H77" s="52">
        <f t="shared" si="0"/>
        <v>1148001</v>
      </c>
    </row>
    <row r="78" spans="1:8" ht="12.75">
      <c r="A78" s="22"/>
      <c r="B78" s="23"/>
      <c r="C78" s="23" t="s">
        <v>93</v>
      </c>
      <c r="D78" s="26" t="s">
        <v>94</v>
      </c>
      <c r="E78" s="5">
        <f>'30czerwiec'!H78</f>
        <v>1141501</v>
      </c>
      <c r="F78" s="16"/>
      <c r="G78" s="46"/>
      <c r="H78" s="52">
        <f t="shared" si="0"/>
        <v>1141501</v>
      </c>
    </row>
    <row r="79" spans="1:8" ht="12.75">
      <c r="A79" s="22"/>
      <c r="B79" s="23"/>
      <c r="C79" s="23" t="s">
        <v>95</v>
      </c>
      <c r="D79" s="26" t="s">
        <v>96</v>
      </c>
      <c r="E79" s="5">
        <f>'30czerwiec'!H79</f>
        <v>6500</v>
      </c>
      <c r="F79" s="16"/>
      <c r="G79" s="46"/>
      <c r="H79" s="52">
        <f t="shared" si="0"/>
        <v>6500</v>
      </c>
    </row>
    <row r="80" spans="1:8" ht="12.75">
      <c r="A80" s="27" t="s">
        <v>97</v>
      </c>
      <c r="B80" s="29"/>
      <c r="C80" s="29"/>
      <c r="D80" s="31" t="s">
        <v>98</v>
      </c>
      <c r="E80" s="5">
        <f>'30czerwiec'!H80</f>
        <v>6931017</v>
      </c>
      <c r="F80" s="21">
        <f>F81+F83+F85+F87</f>
        <v>0</v>
      </c>
      <c r="G80" s="21">
        <f>G81+G83+G85+G87</f>
        <v>0</v>
      </c>
      <c r="H80" s="51">
        <f t="shared" si="0"/>
        <v>6931017</v>
      </c>
    </row>
    <row r="81" spans="1:8" ht="25.5">
      <c r="A81" s="22"/>
      <c r="B81" s="23" t="s">
        <v>99</v>
      </c>
      <c r="C81" s="23"/>
      <c r="D81" s="26" t="s">
        <v>100</v>
      </c>
      <c r="E81" s="5">
        <f>'30czerwiec'!H81</f>
        <v>4082793</v>
      </c>
      <c r="F81" s="16">
        <f>SUM(F82)</f>
        <v>0</v>
      </c>
      <c r="G81" s="45">
        <f>SUM(G82)</f>
        <v>0</v>
      </c>
      <c r="H81" s="52">
        <f t="shared" si="0"/>
        <v>4082793</v>
      </c>
    </row>
    <row r="82" spans="1:8" ht="12.75">
      <c r="A82" s="22"/>
      <c r="B82" s="23"/>
      <c r="C82" s="23" t="s">
        <v>101</v>
      </c>
      <c r="D82" s="26" t="s">
        <v>102</v>
      </c>
      <c r="E82" s="5">
        <f>'30czerwiec'!H82</f>
        <v>4082793</v>
      </c>
      <c r="F82" s="16"/>
      <c r="G82" s="46"/>
      <c r="H82" s="52">
        <f t="shared" si="0"/>
        <v>4082793</v>
      </c>
    </row>
    <row r="83" spans="1:8" ht="25.5">
      <c r="A83" s="22"/>
      <c r="B83" s="23" t="s">
        <v>103</v>
      </c>
      <c r="C83" s="23"/>
      <c r="D83" s="26" t="s">
        <v>104</v>
      </c>
      <c r="E83" s="5">
        <f>'30czerwiec'!H83</f>
        <v>2796752</v>
      </c>
      <c r="F83" s="16">
        <f>SUM(F84)</f>
        <v>0</v>
      </c>
      <c r="G83" s="45">
        <f>SUM(G84)</f>
        <v>0</v>
      </c>
      <c r="H83" s="52">
        <f t="shared" si="0"/>
        <v>2796752</v>
      </c>
    </row>
    <row r="84" spans="1:8" ht="12.75">
      <c r="A84" s="22"/>
      <c r="B84" s="23"/>
      <c r="C84" s="23" t="s">
        <v>101</v>
      </c>
      <c r="D84" s="26" t="s">
        <v>105</v>
      </c>
      <c r="E84" s="5">
        <f>'30czerwiec'!H84</f>
        <v>2796752</v>
      </c>
      <c r="F84" s="16"/>
      <c r="G84" s="46"/>
      <c r="H84" s="52">
        <f t="shared" si="0"/>
        <v>2796752</v>
      </c>
    </row>
    <row r="85" spans="1:8" ht="12.75">
      <c r="A85" s="22"/>
      <c r="B85" s="23" t="s">
        <v>106</v>
      </c>
      <c r="C85" s="23"/>
      <c r="D85" s="26" t="s">
        <v>107</v>
      </c>
      <c r="E85" s="5">
        <f>'30czerwiec'!H85</f>
        <v>10000</v>
      </c>
      <c r="F85" s="16">
        <f>SUM(F86)</f>
        <v>0</v>
      </c>
      <c r="G85" s="45">
        <f>SUM(G86)</f>
        <v>0</v>
      </c>
      <c r="H85" s="52">
        <f t="shared" si="0"/>
        <v>10000</v>
      </c>
    </row>
    <row r="86" spans="1:8" ht="12.75">
      <c r="A86" s="22"/>
      <c r="B86" s="23"/>
      <c r="C86" s="23" t="s">
        <v>31</v>
      </c>
      <c r="D86" s="26" t="s">
        <v>32</v>
      </c>
      <c r="E86" s="5">
        <f>'30czerwiec'!H86</f>
        <v>10000</v>
      </c>
      <c r="F86" s="16"/>
      <c r="G86" s="46"/>
      <c r="H86" s="52">
        <f t="shared" si="0"/>
        <v>10000</v>
      </c>
    </row>
    <row r="87" spans="1:8" ht="25.5">
      <c r="A87" s="22"/>
      <c r="B87" s="23" t="s">
        <v>140</v>
      </c>
      <c r="C87" s="23"/>
      <c r="D87" s="26" t="s">
        <v>141</v>
      </c>
      <c r="E87" s="5">
        <f>'30czerwiec'!H87</f>
        <v>41472</v>
      </c>
      <c r="F87" s="16">
        <f>SUM(F88)</f>
        <v>0</v>
      </c>
      <c r="G87" s="16">
        <f>SUM(G88)</f>
        <v>0</v>
      </c>
      <c r="H87" s="52">
        <f t="shared" si="0"/>
        <v>41472</v>
      </c>
    </row>
    <row r="88" spans="1:8" ht="12.75">
      <c r="A88" s="22"/>
      <c r="B88" s="23"/>
      <c r="C88" s="23" t="s">
        <v>101</v>
      </c>
      <c r="D88" s="26" t="s">
        <v>105</v>
      </c>
      <c r="E88" s="5">
        <f>'30czerwiec'!H88</f>
        <v>41472</v>
      </c>
      <c r="F88" s="16"/>
      <c r="G88" s="46"/>
      <c r="H88" s="52">
        <f t="shared" si="0"/>
        <v>41472</v>
      </c>
    </row>
    <row r="89" spans="1:8" ht="12.75">
      <c r="A89" s="27" t="s">
        <v>108</v>
      </c>
      <c r="B89" s="29"/>
      <c r="C89" s="29"/>
      <c r="D89" s="31" t="s">
        <v>109</v>
      </c>
      <c r="E89" s="5">
        <f>'30czerwiec'!H89</f>
        <v>153981</v>
      </c>
      <c r="F89" s="21">
        <f>F90+F93+F95</f>
        <v>0</v>
      </c>
      <c r="G89" s="32">
        <f>G90+G93+G95</f>
        <v>0</v>
      </c>
      <c r="H89" s="51">
        <f t="shared" si="0"/>
        <v>153981</v>
      </c>
    </row>
    <row r="90" spans="1:8" ht="12.75">
      <c r="A90" s="22"/>
      <c r="B90" s="23" t="s">
        <v>110</v>
      </c>
      <c r="C90" s="23"/>
      <c r="D90" s="26" t="s">
        <v>111</v>
      </c>
      <c r="E90" s="5">
        <f>'30czerwiec'!H90</f>
        <v>113900</v>
      </c>
      <c r="F90" s="16">
        <f>SUM(F91:F92)</f>
        <v>0</v>
      </c>
      <c r="G90" s="16">
        <f>SUM(G91:G92)</f>
        <v>0</v>
      </c>
      <c r="H90" s="52">
        <f aca="true" t="shared" si="1" ref="H90:H121">E90-F90+G90</f>
        <v>113900</v>
      </c>
    </row>
    <row r="91" spans="1:8" ht="38.25">
      <c r="A91" s="22"/>
      <c r="B91" s="23"/>
      <c r="C91" s="23" t="s">
        <v>116</v>
      </c>
      <c r="D91" s="26" t="s">
        <v>117</v>
      </c>
      <c r="E91" s="5">
        <f>'30czerwiec'!H91</f>
        <v>32900</v>
      </c>
      <c r="F91" s="16"/>
      <c r="G91" s="45"/>
      <c r="H91" s="52">
        <f t="shared" si="1"/>
        <v>32900</v>
      </c>
    </row>
    <row r="92" spans="1:8" ht="12.75">
      <c r="A92" s="22"/>
      <c r="B92" s="23"/>
      <c r="C92" s="23" t="s">
        <v>31</v>
      </c>
      <c r="D92" s="26" t="s">
        <v>32</v>
      </c>
      <c r="E92" s="5">
        <f>'30czerwiec'!H92</f>
        <v>1000</v>
      </c>
      <c r="F92" s="16"/>
      <c r="G92" s="46"/>
      <c r="H92" s="52">
        <f t="shared" si="1"/>
        <v>1000</v>
      </c>
    </row>
    <row r="93" spans="1:8" ht="12.75">
      <c r="A93" s="22"/>
      <c r="B93" s="23" t="s">
        <v>112</v>
      </c>
      <c r="C93" s="23"/>
      <c r="D93" s="26" t="s">
        <v>113</v>
      </c>
      <c r="E93" s="5">
        <f>'30czerwiec'!H93</f>
        <v>32000</v>
      </c>
      <c r="F93" s="16">
        <f>SUM(F94)</f>
        <v>0</v>
      </c>
      <c r="G93" s="45">
        <f>SUM(G94)</f>
        <v>0</v>
      </c>
      <c r="H93" s="52">
        <f t="shared" si="1"/>
        <v>32000</v>
      </c>
    </row>
    <row r="94" spans="1:8" ht="12.75">
      <c r="A94" s="22"/>
      <c r="B94" s="23"/>
      <c r="C94" s="23" t="s">
        <v>29</v>
      </c>
      <c r="D94" s="26" t="s">
        <v>30</v>
      </c>
      <c r="E94" s="5">
        <f>'30czerwiec'!H94</f>
        <v>32000</v>
      </c>
      <c r="F94" s="16"/>
      <c r="G94" s="46"/>
      <c r="H94" s="52">
        <f t="shared" si="1"/>
        <v>32000</v>
      </c>
    </row>
    <row r="95" spans="1:8" ht="12.75">
      <c r="A95" s="22"/>
      <c r="B95" s="23" t="s">
        <v>114</v>
      </c>
      <c r="C95" s="23"/>
      <c r="D95" s="26" t="s">
        <v>115</v>
      </c>
      <c r="E95" s="5">
        <f>'30czerwiec'!H95</f>
        <v>8081</v>
      </c>
      <c r="F95" s="16">
        <f>SUM(F96)</f>
        <v>0</v>
      </c>
      <c r="G95" s="45">
        <f>SUM(G96)</f>
        <v>0</v>
      </c>
      <c r="H95" s="52">
        <f t="shared" si="1"/>
        <v>8081</v>
      </c>
    </row>
    <row r="96" spans="1:8" ht="38.25">
      <c r="A96" s="22"/>
      <c r="B96" s="23"/>
      <c r="C96" s="23" t="s">
        <v>116</v>
      </c>
      <c r="D96" s="26" t="s">
        <v>117</v>
      </c>
      <c r="E96" s="5">
        <f>'30czerwiec'!H96</f>
        <v>8081</v>
      </c>
      <c r="F96" s="16"/>
      <c r="G96" s="46"/>
      <c r="H96" s="52">
        <f t="shared" si="1"/>
        <v>8081</v>
      </c>
    </row>
    <row r="97" spans="1:8" ht="12.75">
      <c r="A97" s="27" t="s">
        <v>118</v>
      </c>
      <c r="B97" s="29"/>
      <c r="C97" s="29"/>
      <c r="D97" s="31" t="s">
        <v>119</v>
      </c>
      <c r="E97" s="5">
        <f>'30czerwiec'!H97</f>
        <v>2292800</v>
      </c>
      <c r="F97" s="21">
        <f>F98+F100+F102+F105+F109+F111</f>
        <v>0</v>
      </c>
      <c r="G97" s="32">
        <f>G98+G100+G102+G105+G109+G111</f>
        <v>0</v>
      </c>
      <c r="H97" s="51">
        <f t="shared" si="1"/>
        <v>2292800</v>
      </c>
    </row>
    <row r="98" spans="1:8" ht="51">
      <c r="A98" s="22"/>
      <c r="B98" s="23" t="s">
        <v>120</v>
      </c>
      <c r="C98" s="23"/>
      <c r="D98" s="26" t="s">
        <v>121</v>
      </c>
      <c r="E98" s="5">
        <f>'30czerwiec'!H98</f>
        <v>1820000</v>
      </c>
      <c r="F98" s="16">
        <f>SUM(F99)</f>
        <v>0</v>
      </c>
      <c r="G98" s="45">
        <f>SUM(G99)</f>
        <v>0</v>
      </c>
      <c r="H98" s="52">
        <f t="shared" si="1"/>
        <v>1820000</v>
      </c>
    </row>
    <row r="99" spans="1:8" ht="63.75">
      <c r="A99" s="22"/>
      <c r="B99" s="23"/>
      <c r="C99" s="23" t="s">
        <v>37</v>
      </c>
      <c r="D99" s="26" t="s">
        <v>38</v>
      </c>
      <c r="E99" s="5">
        <f>'30czerwiec'!H99</f>
        <v>1820000</v>
      </c>
      <c r="F99" s="16"/>
      <c r="G99" s="46"/>
      <c r="H99" s="52">
        <f t="shared" si="1"/>
        <v>1820000</v>
      </c>
    </row>
    <row r="100" spans="1:8" ht="51">
      <c r="A100" s="22"/>
      <c r="B100" s="23" t="s">
        <v>122</v>
      </c>
      <c r="C100" s="23"/>
      <c r="D100" s="26" t="s">
        <v>123</v>
      </c>
      <c r="E100" s="5">
        <f>'30czerwiec'!H100</f>
        <v>6900</v>
      </c>
      <c r="F100" s="16">
        <f>SUM(F101)</f>
        <v>0</v>
      </c>
      <c r="G100" s="45">
        <f>SUM(G101)</f>
        <v>0</v>
      </c>
      <c r="H100" s="52">
        <f t="shared" si="1"/>
        <v>6900</v>
      </c>
    </row>
    <row r="101" spans="1:8" ht="63.75">
      <c r="A101" s="22"/>
      <c r="B101" s="23"/>
      <c r="C101" s="23" t="s">
        <v>37</v>
      </c>
      <c r="D101" s="26" t="s">
        <v>38</v>
      </c>
      <c r="E101" s="5">
        <f>'30czerwiec'!H101</f>
        <v>6900</v>
      </c>
      <c r="F101" s="16"/>
      <c r="G101" s="46"/>
      <c r="H101" s="52">
        <f t="shared" si="1"/>
        <v>6900</v>
      </c>
    </row>
    <row r="102" spans="1:8" ht="25.5">
      <c r="A102" s="22"/>
      <c r="B102" s="23" t="s">
        <v>124</v>
      </c>
      <c r="C102" s="23"/>
      <c r="D102" s="26" t="s">
        <v>125</v>
      </c>
      <c r="E102" s="5">
        <f>'30czerwiec'!H102</f>
        <v>154000</v>
      </c>
      <c r="F102" s="16">
        <f>SUM(F103:F104)</f>
        <v>0</v>
      </c>
      <c r="G102" s="45">
        <f>SUM(G103:G104)</f>
        <v>0</v>
      </c>
      <c r="H102" s="52">
        <f t="shared" si="1"/>
        <v>154000</v>
      </c>
    </row>
    <row r="103" spans="1:8" ht="63.75">
      <c r="A103" s="22"/>
      <c r="B103" s="23"/>
      <c r="C103" s="23" t="s">
        <v>37</v>
      </c>
      <c r="D103" s="26" t="s">
        <v>38</v>
      </c>
      <c r="E103" s="5">
        <f>'30czerwiec'!H103</f>
        <v>85000</v>
      </c>
      <c r="F103" s="16"/>
      <c r="G103" s="46"/>
      <c r="H103" s="52">
        <f t="shared" si="1"/>
        <v>85000</v>
      </c>
    </row>
    <row r="104" spans="1:8" ht="38.25">
      <c r="A104" s="22"/>
      <c r="B104" s="23"/>
      <c r="C104" s="23" t="s">
        <v>116</v>
      </c>
      <c r="D104" s="26" t="s">
        <v>117</v>
      </c>
      <c r="E104" s="5">
        <f>'30czerwiec'!H104</f>
        <v>69000</v>
      </c>
      <c r="F104" s="16"/>
      <c r="G104" s="46"/>
      <c r="H104" s="52">
        <f t="shared" si="1"/>
        <v>69000</v>
      </c>
    </row>
    <row r="105" spans="1:8" ht="12.75">
      <c r="A105" s="22"/>
      <c r="B105" s="23" t="s">
        <v>126</v>
      </c>
      <c r="C105" s="23"/>
      <c r="D105" s="26" t="s">
        <v>127</v>
      </c>
      <c r="E105" s="5">
        <f>'30czerwiec'!H105</f>
        <v>108900</v>
      </c>
      <c r="F105" s="16">
        <f>SUM(F106:F108)</f>
        <v>0</v>
      </c>
      <c r="G105" s="45">
        <f>SUM(G106:G108)</f>
        <v>0</v>
      </c>
      <c r="H105" s="52">
        <f t="shared" si="1"/>
        <v>108900</v>
      </c>
    </row>
    <row r="106" spans="1:8" ht="38.25">
      <c r="A106" s="22"/>
      <c r="B106" s="23"/>
      <c r="C106" s="23" t="s">
        <v>116</v>
      </c>
      <c r="D106" s="26" t="s">
        <v>117</v>
      </c>
      <c r="E106" s="5">
        <f>'30czerwiec'!H106</f>
        <v>106400</v>
      </c>
      <c r="F106" s="16"/>
      <c r="G106" s="46"/>
      <c r="H106" s="52">
        <f t="shared" si="1"/>
        <v>106400</v>
      </c>
    </row>
    <row r="107" spans="1:8" ht="12.75">
      <c r="A107" s="22"/>
      <c r="B107" s="23"/>
      <c r="C107" s="23" t="s">
        <v>29</v>
      </c>
      <c r="D107" s="26" t="s">
        <v>30</v>
      </c>
      <c r="E107" s="5">
        <f>'30czerwiec'!H107</f>
        <v>1500</v>
      </c>
      <c r="F107" s="16"/>
      <c r="G107" s="46"/>
      <c r="H107" s="52">
        <f t="shared" si="1"/>
        <v>1500</v>
      </c>
    </row>
    <row r="108" spans="1:8" ht="12.75">
      <c r="A108" s="22"/>
      <c r="B108" s="23"/>
      <c r="C108" s="23" t="s">
        <v>31</v>
      </c>
      <c r="D108" s="26" t="s">
        <v>128</v>
      </c>
      <c r="E108" s="5">
        <f>'30czerwiec'!H108</f>
        <v>1000</v>
      </c>
      <c r="F108" s="16"/>
      <c r="G108" s="46"/>
      <c r="H108" s="52">
        <f t="shared" si="1"/>
        <v>1000</v>
      </c>
    </row>
    <row r="109" spans="1:8" ht="25.5">
      <c r="A109" s="22"/>
      <c r="B109" s="23" t="s">
        <v>129</v>
      </c>
      <c r="C109" s="23"/>
      <c r="D109" s="26" t="s">
        <v>130</v>
      </c>
      <c r="E109" s="5">
        <f>'30czerwiec'!H109</f>
        <v>15600</v>
      </c>
      <c r="F109" s="16">
        <f>SUM(F110)</f>
        <v>0</v>
      </c>
      <c r="G109" s="45">
        <f>SUM(G110)</f>
        <v>0</v>
      </c>
      <c r="H109" s="52">
        <f t="shared" si="1"/>
        <v>15600</v>
      </c>
    </row>
    <row r="110" spans="1:8" ht="63.75">
      <c r="A110" s="22"/>
      <c r="B110" s="23"/>
      <c r="C110" s="23" t="s">
        <v>37</v>
      </c>
      <c r="D110" s="26" t="s">
        <v>38</v>
      </c>
      <c r="E110" s="5">
        <f>'30czerwiec'!H110</f>
        <v>15600</v>
      </c>
      <c r="F110" s="16"/>
      <c r="G110" s="46"/>
      <c r="H110" s="52">
        <f t="shared" si="1"/>
        <v>15600</v>
      </c>
    </row>
    <row r="111" spans="1:8" ht="12.75">
      <c r="A111" s="22"/>
      <c r="B111" s="23" t="s">
        <v>131</v>
      </c>
      <c r="C111" s="23"/>
      <c r="D111" s="26" t="s">
        <v>132</v>
      </c>
      <c r="E111" s="5">
        <f>'30czerwiec'!H111</f>
        <v>187400</v>
      </c>
      <c r="F111" s="16">
        <f>SUM(F112)</f>
        <v>0</v>
      </c>
      <c r="G111" s="45">
        <f>SUM(G112)</f>
        <v>0</v>
      </c>
      <c r="H111" s="52">
        <f t="shared" si="1"/>
        <v>187400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'30czerwiec'!H112</f>
        <v>42400</v>
      </c>
      <c r="F112" s="16"/>
      <c r="G112" s="45"/>
      <c r="H112" s="52">
        <f t="shared" si="1"/>
        <v>42400</v>
      </c>
    </row>
    <row r="113" spans="1:8" ht="12.75">
      <c r="A113" s="22"/>
      <c r="B113" s="23"/>
      <c r="C113" s="23" t="s">
        <v>148</v>
      </c>
      <c r="D113" s="26"/>
      <c r="E113" s="5">
        <f>'30czerwiec'!H113</f>
        <v>145000</v>
      </c>
      <c r="F113" s="17"/>
      <c r="G113" s="46"/>
      <c r="H113" s="52">
        <f t="shared" si="1"/>
        <v>145000</v>
      </c>
    </row>
    <row r="114" spans="1:8" ht="12.75">
      <c r="A114" s="64" t="s">
        <v>156</v>
      </c>
      <c r="B114" s="65"/>
      <c r="C114" s="65"/>
      <c r="D114" s="66" t="s">
        <v>159</v>
      </c>
      <c r="E114" s="5">
        <f>'30czerwiec'!H114</f>
        <v>60327</v>
      </c>
      <c r="F114" s="67"/>
      <c r="G114" s="68"/>
      <c r="H114" s="52">
        <f t="shared" si="1"/>
        <v>60327</v>
      </c>
    </row>
    <row r="115" spans="1:8" ht="12.75">
      <c r="A115" s="22"/>
      <c r="B115" s="23" t="s">
        <v>157</v>
      </c>
      <c r="C115" s="23"/>
      <c r="D115" s="26" t="s">
        <v>158</v>
      </c>
      <c r="E115" s="5">
        <f>'30czerwiec'!H115</f>
        <v>60327</v>
      </c>
      <c r="F115" s="53">
        <f>SUM(F116)</f>
        <v>0</v>
      </c>
      <c r="G115" s="53">
        <f>SUM(G116)</f>
        <v>0</v>
      </c>
      <c r="H115" s="52">
        <f t="shared" si="1"/>
        <v>60327</v>
      </c>
    </row>
    <row r="116" spans="1:8" ht="38.25">
      <c r="A116" s="22"/>
      <c r="B116" s="23"/>
      <c r="C116" s="23" t="s">
        <v>116</v>
      </c>
      <c r="D116" s="26" t="s">
        <v>117</v>
      </c>
      <c r="E116" s="5">
        <f>'30czerwiec'!H116</f>
        <v>60327</v>
      </c>
      <c r="F116" s="17"/>
      <c r="G116" s="46"/>
      <c r="H116" s="52">
        <f t="shared" si="1"/>
        <v>60327</v>
      </c>
    </row>
    <row r="117" spans="1:8" ht="25.5">
      <c r="A117" s="64" t="s">
        <v>149</v>
      </c>
      <c r="B117" s="65"/>
      <c r="C117" s="65"/>
      <c r="D117" s="66" t="s">
        <v>153</v>
      </c>
      <c r="E117" s="5">
        <f>'30czerwiec'!H117</f>
        <v>15000</v>
      </c>
      <c r="F117" s="5">
        <f>F118</f>
        <v>0</v>
      </c>
      <c r="G117" s="5">
        <f>G118</f>
        <v>0</v>
      </c>
      <c r="H117" s="51">
        <f t="shared" si="1"/>
        <v>15000</v>
      </c>
    </row>
    <row r="118" spans="1:8" ht="12.75">
      <c r="A118" s="22"/>
      <c r="B118" s="23" t="s">
        <v>150</v>
      </c>
      <c r="C118" s="23"/>
      <c r="D118" s="26" t="s">
        <v>10</v>
      </c>
      <c r="E118" s="5">
        <f>'30czerwiec'!H118</f>
        <v>15000</v>
      </c>
      <c r="F118" s="53">
        <f>SUM(F119)</f>
        <v>0</v>
      </c>
      <c r="G118" s="53">
        <f>SUM(G119)</f>
        <v>0</v>
      </c>
      <c r="H118" s="51">
        <f t="shared" si="1"/>
        <v>15000</v>
      </c>
    </row>
    <row r="119" spans="1:8" ht="51">
      <c r="A119" s="22"/>
      <c r="B119" s="23"/>
      <c r="C119" s="23" t="s">
        <v>151</v>
      </c>
      <c r="D119" s="26" t="s">
        <v>162</v>
      </c>
      <c r="E119" s="5">
        <f>'30czerwiec'!H119</f>
        <v>15000</v>
      </c>
      <c r="F119" s="17"/>
      <c r="G119" s="46"/>
      <c r="H119" s="51">
        <f t="shared" si="1"/>
        <v>15000</v>
      </c>
    </row>
    <row r="120" spans="1:8" ht="12.75">
      <c r="A120" s="22"/>
      <c r="B120" s="23"/>
      <c r="C120" s="24"/>
      <c r="D120" s="25"/>
      <c r="E120" s="5"/>
      <c r="F120" s="17"/>
      <c r="G120" s="46"/>
      <c r="H120" s="52"/>
    </row>
    <row r="121" spans="1:8" ht="12.75">
      <c r="A121" s="77" t="s">
        <v>133</v>
      </c>
      <c r="B121" s="78"/>
      <c r="C121" s="78"/>
      <c r="D121" s="79"/>
      <c r="E121" s="21">
        <f>'30czerwiec'!H121</f>
        <v>13162684</v>
      </c>
      <c r="F121" s="32">
        <f>F13+F18+F25+F36+F44+F47+F53+F80+F89+F97+F33</f>
        <v>0</v>
      </c>
      <c r="G121" s="32">
        <f>G13+G18+G25+G36+G44+G47+G53+G80+G89+G97+G33</f>
        <v>20230</v>
      </c>
      <c r="H121" s="51">
        <f t="shared" si="1"/>
        <v>13182914</v>
      </c>
    </row>
  </sheetData>
  <sheetProtection/>
  <protectedRanges>
    <protectedRange sqref="F15:G17 F19:G32 F89:G112 F35:G86" name="Zakres2"/>
    <protectedRange sqref="A1:H9" name="Zakres1"/>
    <protectedRange sqref="F88:G88" name="Zakres1_1"/>
  </protectedRanges>
  <mergeCells count="1">
    <mergeCell ref="A121:D1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179</v>
      </c>
    </row>
    <row r="6" ht="12.75">
      <c r="E6" s="54" t="s">
        <v>171</v>
      </c>
    </row>
    <row r="7" spans="1:5" ht="12.75">
      <c r="A7" s="55" t="s">
        <v>139</v>
      </c>
      <c r="E7" s="54" t="s">
        <v>178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'31 lipiec'!H13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">
        <f>'31 lipiec'!H14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'31 lipiec'!H15</f>
        <v>60000</v>
      </c>
      <c r="F15" s="15"/>
      <c r="G15" s="44"/>
      <c r="H15" s="52">
        <f aca="true" t="shared" si="0" ref="H15:H89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">
        <f>'31 lipiec'!H16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">
        <f>'31 lipiec'!H17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'31 lipiec'!H18</f>
        <v>355192</v>
      </c>
      <c r="F18" s="5">
        <f>F19+F22</f>
        <v>0</v>
      </c>
      <c r="G18" s="5">
        <f>G19+G22</f>
        <v>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'31 lipiec'!H19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">
        <f>'31 lipiec'!H20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'31 lipiec'!H21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'31 lipiec'!H22</f>
        <v>240000</v>
      </c>
      <c r="F22" s="16">
        <f>SUM(F23)</f>
        <v>0</v>
      </c>
      <c r="G22" s="16">
        <f>SUM(G23)</f>
        <v>0</v>
      </c>
      <c r="H22" s="52">
        <f t="shared" si="0"/>
        <v>240000</v>
      </c>
    </row>
    <row r="23" spans="1:8" ht="63.75">
      <c r="A23" s="22"/>
      <c r="B23" s="23"/>
      <c r="C23" s="24">
        <v>6260</v>
      </c>
      <c r="D23" s="9" t="s">
        <v>163</v>
      </c>
      <c r="E23" s="5">
        <f>'31 lipiec'!H23</f>
        <v>40000</v>
      </c>
      <c r="F23" s="16"/>
      <c r="G23" s="45"/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'31 lipiec'!H24</f>
        <v>200000</v>
      </c>
      <c r="F24" s="16"/>
      <c r="G24" s="45"/>
      <c r="H24" s="52">
        <f t="shared" si="0"/>
        <v>200000</v>
      </c>
    </row>
    <row r="25" spans="1:8" ht="12.75">
      <c r="A25" s="27" t="s">
        <v>19</v>
      </c>
      <c r="B25" s="23"/>
      <c r="C25" s="24"/>
      <c r="D25" s="28" t="s">
        <v>20</v>
      </c>
      <c r="E25" s="5">
        <f>'31 lipiec'!H25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>
      <c r="A26" s="22"/>
      <c r="B26" s="23" t="s">
        <v>21</v>
      </c>
      <c r="C26" s="24"/>
      <c r="D26" s="25" t="s">
        <v>22</v>
      </c>
      <c r="E26" s="5">
        <f>'31 lipiec'!H26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>
      <c r="A27" s="22"/>
      <c r="B27" s="23"/>
      <c r="C27" s="23" t="s">
        <v>23</v>
      </c>
      <c r="D27" s="26" t="s">
        <v>24</v>
      </c>
      <c r="E27" s="5">
        <f>'31 lipiec'!H27</f>
        <v>8156</v>
      </c>
      <c r="F27" s="16"/>
      <c r="G27" s="46"/>
      <c r="H27" s="52">
        <f t="shared" si="0"/>
        <v>8156</v>
      </c>
    </row>
    <row r="28" spans="1:8" ht="12.75">
      <c r="A28" s="22"/>
      <c r="B28" s="23"/>
      <c r="C28" s="23" t="s">
        <v>25</v>
      </c>
      <c r="D28" s="25" t="s">
        <v>26</v>
      </c>
      <c r="E28" s="5">
        <f>'31 lipiec'!H28</f>
        <v>0</v>
      </c>
      <c r="F28" s="16"/>
      <c r="G28" s="46"/>
      <c r="H28" s="52">
        <f t="shared" si="0"/>
        <v>0</v>
      </c>
    </row>
    <row r="29" spans="1:8" ht="89.25">
      <c r="A29" s="22"/>
      <c r="B29" s="23"/>
      <c r="C29" s="23" t="s">
        <v>11</v>
      </c>
      <c r="D29" s="26" t="s">
        <v>12</v>
      </c>
      <c r="E29" s="5">
        <f>'31 lipiec'!H29</f>
        <v>83792</v>
      </c>
      <c r="F29" s="16"/>
      <c r="G29" s="46"/>
      <c r="H29" s="52">
        <f t="shared" si="0"/>
        <v>83792</v>
      </c>
    </row>
    <row r="30" spans="1:8" ht="51">
      <c r="A30" s="22"/>
      <c r="B30" s="23"/>
      <c r="C30" s="23" t="s">
        <v>27</v>
      </c>
      <c r="D30" s="26" t="s">
        <v>28</v>
      </c>
      <c r="E30" s="5">
        <f>'31 lipiec'!H30</f>
        <v>98000</v>
      </c>
      <c r="F30" s="16"/>
      <c r="G30" s="45"/>
      <c r="H30" s="52">
        <f t="shared" si="0"/>
        <v>98000</v>
      </c>
    </row>
    <row r="31" spans="1:8" ht="12.75">
      <c r="A31" s="22"/>
      <c r="B31" s="23"/>
      <c r="C31" s="23" t="s">
        <v>29</v>
      </c>
      <c r="D31" s="25" t="s">
        <v>30</v>
      </c>
      <c r="E31" s="5">
        <f>'31 lipiec'!H31</f>
        <v>8000</v>
      </c>
      <c r="F31" s="16"/>
      <c r="G31" s="46"/>
      <c r="H31" s="52">
        <f t="shared" si="0"/>
        <v>8000</v>
      </c>
    </row>
    <row r="32" spans="1:8" ht="12.75">
      <c r="A32" s="22"/>
      <c r="B32" s="23"/>
      <c r="C32" s="23" t="s">
        <v>31</v>
      </c>
      <c r="D32" s="25" t="s">
        <v>32</v>
      </c>
      <c r="E32" s="5">
        <f>'31 lipiec'!H32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'31 lipiec'!H33</f>
        <v>4000</v>
      </c>
      <c r="F33" s="5">
        <f>F34</f>
        <v>0</v>
      </c>
      <c r="G33" s="5">
        <f>G34</f>
        <v>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'31 lipiec'!H34</f>
        <v>4000</v>
      </c>
      <c r="F34" s="5">
        <f>SUM(F35)</f>
        <v>0</v>
      </c>
      <c r="G34" s="5">
        <f>SUM(G35)</f>
        <v>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f>'31 lipiec'!H35</f>
        <v>4000</v>
      </c>
      <c r="F35" s="16"/>
      <c r="G35" s="45"/>
      <c r="H35" s="52">
        <f t="shared" si="0"/>
        <v>4000</v>
      </c>
    </row>
    <row r="36" spans="1:8" ht="12.75">
      <c r="A36" s="27" t="s">
        <v>33</v>
      </c>
      <c r="B36" s="29"/>
      <c r="C36" s="29"/>
      <c r="D36" s="30" t="s">
        <v>34</v>
      </c>
      <c r="E36" s="5">
        <f>'31 lipiec'!H36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>
      <c r="A37" s="22"/>
      <c r="B37" s="23" t="s">
        <v>35</v>
      </c>
      <c r="C37" s="23"/>
      <c r="D37" s="25" t="s">
        <v>36</v>
      </c>
      <c r="E37" s="5">
        <f>'31 lipiec'!H37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>
      <c r="A38" s="22"/>
      <c r="B38" s="23"/>
      <c r="C38" s="23" t="s">
        <v>37</v>
      </c>
      <c r="D38" s="26" t="s">
        <v>38</v>
      </c>
      <c r="E38" s="5">
        <f>'31 lipiec'!H38</f>
        <v>68611</v>
      </c>
      <c r="F38" s="16"/>
      <c r="G38" s="46"/>
      <c r="H38" s="52">
        <f t="shared" si="0"/>
        <v>68611</v>
      </c>
    </row>
    <row r="39" spans="1:8" ht="51">
      <c r="A39" s="22"/>
      <c r="B39" s="23"/>
      <c r="C39" s="23" t="s">
        <v>39</v>
      </c>
      <c r="D39" s="26" t="s">
        <v>40</v>
      </c>
      <c r="E39" s="5">
        <f>'31 lipiec'!H39</f>
        <v>2000</v>
      </c>
      <c r="F39" s="16"/>
      <c r="G39" s="46"/>
      <c r="H39" s="52">
        <f t="shared" si="0"/>
        <v>2000</v>
      </c>
    </row>
    <row r="40" spans="1:8" ht="12.75">
      <c r="A40" s="22"/>
      <c r="B40" s="23" t="s">
        <v>41</v>
      </c>
      <c r="C40" s="23"/>
      <c r="D40" s="25" t="s">
        <v>42</v>
      </c>
      <c r="E40" s="5">
        <f>'31 lipiec'!H40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>
      <c r="A41" s="22"/>
      <c r="B41" s="23"/>
      <c r="C41" s="23" t="s">
        <v>25</v>
      </c>
      <c r="D41" s="25" t="s">
        <v>26</v>
      </c>
      <c r="E41" s="5">
        <f>'31 lipiec'!H41</f>
        <v>2500</v>
      </c>
      <c r="F41" s="16"/>
      <c r="G41" s="46"/>
      <c r="H41" s="52">
        <f t="shared" si="0"/>
        <v>2500</v>
      </c>
    </row>
    <row r="42" spans="1:8" ht="12.75">
      <c r="A42" s="22"/>
      <c r="B42" s="23"/>
      <c r="C42" s="23" t="s">
        <v>29</v>
      </c>
      <c r="D42" s="25" t="s">
        <v>30</v>
      </c>
      <c r="E42" s="5">
        <f>'31 lipiec'!H42</f>
        <v>2000</v>
      </c>
      <c r="F42" s="16"/>
      <c r="G42" s="46"/>
      <c r="H42" s="52">
        <f t="shared" si="0"/>
        <v>2000</v>
      </c>
    </row>
    <row r="43" spans="1:8" ht="12.75">
      <c r="A43" s="22"/>
      <c r="B43" s="23"/>
      <c r="C43" s="23" t="s">
        <v>43</v>
      </c>
      <c r="D43" s="25" t="s">
        <v>44</v>
      </c>
      <c r="E43" s="5">
        <f>'31 lipiec'!H43</f>
        <v>1000</v>
      </c>
      <c r="F43" s="16"/>
      <c r="G43" s="46"/>
      <c r="H43" s="52">
        <f t="shared" si="0"/>
        <v>1000</v>
      </c>
    </row>
    <row r="44" spans="1:8" ht="38.25">
      <c r="A44" s="27" t="s">
        <v>45</v>
      </c>
      <c r="B44" s="29"/>
      <c r="C44" s="29"/>
      <c r="D44" s="31" t="s">
        <v>46</v>
      </c>
      <c r="E44" s="5">
        <f>'31 lipiec'!H44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>
      <c r="A45" s="22"/>
      <c r="B45" s="23" t="s">
        <v>47</v>
      </c>
      <c r="C45" s="23"/>
      <c r="D45" s="26" t="s">
        <v>48</v>
      </c>
      <c r="E45" s="5">
        <f>'31 lipiec'!H45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>
      <c r="A46" s="22"/>
      <c r="B46" s="23"/>
      <c r="C46" s="23" t="s">
        <v>37</v>
      </c>
      <c r="D46" s="26" t="s">
        <v>38</v>
      </c>
      <c r="E46" s="5">
        <f>'31 lipiec'!H46</f>
        <v>924</v>
      </c>
      <c r="F46" s="16"/>
      <c r="G46" s="46"/>
      <c r="H46" s="52">
        <f t="shared" si="0"/>
        <v>924</v>
      </c>
    </row>
    <row r="47" spans="1:8" ht="25.5">
      <c r="A47" s="27" t="s">
        <v>49</v>
      </c>
      <c r="B47" s="29"/>
      <c r="C47" s="29"/>
      <c r="D47" s="31" t="s">
        <v>50</v>
      </c>
      <c r="E47" s="5">
        <f>'31 lipiec'!H47</f>
        <v>20630</v>
      </c>
      <c r="F47" s="21">
        <f>F49+F51</f>
        <v>0</v>
      </c>
      <c r="G47" s="21">
        <f>G49+G51</f>
        <v>0</v>
      </c>
      <c r="H47" s="51">
        <f t="shared" si="0"/>
        <v>20630</v>
      </c>
    </row>
    <row r="48" spans="1:8" ht="12.75">
      <c r="A48" s="27"/>
      <c r="B48" s="29" t="s">
        <v>174</v>
      </c>
      <c r="C48" s="29"/>
      <c r="D48" s="31" t="s">
        <v>176</v>
      </c>
      <c r="E48" s="5">
        <f>'31 lipiec'!H48</f>
        <v>20230</v>
      </c>
      <c r="F48" s="21">
        <f>F49</f>
        <v>0</v>
      </c>
      <c r="G48" s="21">
        <f>G49</f>
        <v>0</v>
      </c>
      <c r="H48" s="51">
        <f t="shared" si="0"/>
        <v>20230</v>
      </c>
    </row>
    <row r="49" spans="1:8" ht="63.75">
      <c r="A49" s="27"/>
      <c r="B49" s="29"/>
      <c r="C49" s="74" t="s">
        <v>175</v>
      </c>
      <c r="D49" s="75" t="s">
        <v>177</v>
      </c>
      <c r="E49" s="5">
        <f>'31 lipiec'!H49</f>
        <v>20230</v>
      </c>
      <c r="F49" s="21">
        <v>0</v>
      </c>
      <c r="G49" s="21"/>
      <c r="H49" s="51">
        <f t="shared" si="0"/>
        <v>20230</v>
      </c>
    </row>
    <row r="50" spans="1:8" ht="12.75">
      <c r="A50" s="27"/>
      <c r="B50" s="29"/>
      <c r="C50" s="29"/>
      <c r="D50" s="31"/>
      <c r="E50" s="5">
        <f>'31 lipiec'!H50</f>
        <v>0</v>
      </c>
      <c r="F50" s="21"/>
      <c r="G50" s="32"/>
      <c r="H50" s="51"/>
    </row>
    <row r="51" spans="1:8" ht="12.75">
      <c r="A51" s="22"/>
      <c r="B51" s="23" t="s">
        <v>51</v>
      </c>
      <c r="C51" s="23"/>
      <c r="D51" s="26" t="s">
        <v>52</v>
      </c>
      <c r="E51" s="5">
        <f>'31 lipiec'!H51</f>
        <v>400</v>
      </c>
      <c r="F51" s="16">
        <f>SUM(F52)</f>
        <v>0</v>
      </c>
      <c r="G51" s="45">
        <f>SUM(G52)</f>
        <v>0</v>
      </c>
      <c r="H51" s="52">
        <f t="shared" si="0"/>
        <v>400</v>
      </c>
    </row>
    <row r="52" spans="1:8" ht="63.75">
      <c r="A52" s="22"/>
      <c r="B52" s="23"/>
      <c r="C52" s="23" t="s">
        <v>37</v>
      </c>
      <c r="D52" s="26" t="s">
        <v>38</v>
      </c>
      <c r="E52" s="5">
        <f>'31 lipiec'!H52</f>
        <v>400</v>
      </c>
      <c r="F52" s="17"/>
      <c r="G52" s="46"/>
      <c r="H52" s="52">
        <f t="shared" si="0"/>
        <v>400</v>
      </c>
    </row>
    <row r="53" spans="1:8" ht="63.75">
      <c r="A53" s="27" t="s">
        <v>53</v>
      </c>
      <c r="B53" s="23"/>
      <c r="C53" s="29"/>
      <c r="D53" s="31" t="s">
        <v>54</v>
      </c>
      <c r="E53" s="5">
        <f>'31 lipiec'!H53</f>
        <v>2718381</v>
      </c>
      <c r="F53" s="21">
        <f>F54+F56+F61+F70+F77</f>
        <v>0</v>
      </c>
      <c r="G53" s="32">
        <f>G54+G56+G61+G70+G77</f>
        <v>0</v>
      </c>
      <c r="H53" s="51">
        <f t="shared" si="0"/>
        <v>2718381</v>
      </c>
    </row>
    <row r="54" spans="1:8" ht="25.5">
      <c r="A54" s="22"/>
      <c r="B54" s="23" t="s">
        <v>55</v>
      </c>
      <c r="C54" s="23"/>
      <c r="D54" s="26" t="s">
        <v>56</v>
      </c>
      <c r="E54" s="5">
        <f>'31 lipiec'!H54</f>
        <v>1500</v>
      </c>
      <c r="F54" s="16">
        <f>SUM(F55)</f>
        <v>0</v>
      </c>
      <c r="G54" s="45">
        <f>SUM(G55)</f>
        <v>0</v>
      </c>
      <c r="H54" s="52">
        <f t="shared" si="0"/>
        <v>1500</v>
      </c>
    </row>
    <row r="55" spans="1:8" ht="38.25">
      <c r="A55" s="22"/>
      <c r="B55" s="23"/>
      <c r="C55" s="23" t="s">
        <v>57</v>
      </c>
      <c r="D55" s="26" t="s">
        <v>58</v>
      </c>
      <c r="E55" s="5">
        <f>'31 lipiec'!H55</f>
        <v>1500</v>
      </c>
      <c r="F55" s="17"/>
      <c r="G55" s="46"/>
      <c r="H55" s="52">
        <f t="shared" si="0"/>
        <v>1500</v>
      </c>
    </row>
    <row r="56" spans="1:8" ht="76.5">
      <c r="A56" s="22"/>
      <c r="B56" s="23" t="s">
        <v>59</v>
      </c>
      <c r="C56" s="23"/>
      <c r="D56" s="26" t="s">
        <v>60</v>
      </c>
      <c r="E56" s="5">
        <f>'31 lipiec'!H56</f>
        <v>487942</v>
      </c>
      <c r="F56" s="16">
        <f>SUM(F57:F60)</f>
        <v>0</v>
      </c>
      <c r="G56" s="45">
        <f>SUM(G57:G60)</f>
        <v>0</v>
      </c>
      <c r="H56" s="52">
        <f t="shared" si="0"/>
        <v>487942</v>
      </c>
    </row>
    <row r="57" spans="1:8" ht="12.75">
      <c r="A57" s="22"/>
      <c r="B57" s="23"/>
      <c r="C57" s="23" t="s">
        <v>61</v>
      </c>
      <c r="D57" s="26" t="s">
        <v>62</v>
      </c>
      <c r="E57" s="5">
        <f>'31 lipiec'!H57</f>
        <v>477800</v>
      </c>
      <c r="F57" s="16"/>
      <c r="G57" s="46"/>
      <c r="H57" s="52">
        <f t="shared" si="0"/>
        <v>477800</v>
      </c>
    </row>
    <row r="58" spans="1:8" ht="12.75">
      <c r="A58" s="22"/>
      <c r="B58" s="23"/>
      <c r="C58" s="23" t="s">
        <v>63</v>
      </c>
      <c r="D58" s="26" t="s">
        <v>64</v>
      </c>
      <c r="E58" s="5">
        <f>'31 lipiec'!H58</f>
        <v>759</v>
      </c>
      <c r="F58" s="16"/>
      <c r="G58" s="46"/>
      <c r="H58" s="52">
        <f t="shared" si="0"/>
        <v>759</v>
      </c>
    </row>
    <row r="59" spans="1:8" ht="12.75">
      <c r="A59" s="22"/>
      <c r="B59" s="23"/>
      <c r="C59" s="23" t="s">
        <v>65</v>
      </c>
      <c r="D59" s="26" t="s">
        <v>66</v>
      </c>
      <c r="E59" s="5">
        <f>'31 lipiec'!H59</f>
        <v>8883</v>
      </c>
      <c r="F59" s="16"/>
      <c r="G59" s="46"/>
      <c r="H59" s="52">
        <f t="shared" si="0"/>
        <v>8883</v>
      </c>
    </row>
    <row r="60" spans="1:8" ht="25.5">
      <c r="A60" s="22"/>
      <c r="B60" s="23"/>
      <c r="C60" s="23" t="s">
        <v>67</v>
      </c>
      <c r="D60" s="26" t="s">
        <v>68</v>
      </c>
      <c r="E60" s="5">
        <f>'31 lipiec'!H60</f>
        <v>500</v>
      </c>
      <c r="F60" s="16"/>
      <c r="G60" s="46"/>
      <c r="H60" s="52">
        <f t="shared" si="0"/>
        <v>500</v>
      </c>
    </row>
    <row r="61" spans="1:8" ht="63.75">
      <c r="A61" s="22"/>
      <c r="B61" s="23" t="s">
        <v>69</v>
      </c>
      <c r="C61" s="23"/>
      <c r="D61" s="26" t="s">
        <v>70</v>
      </c>
      <c r="E61" s="5">
        <f>'31 lipiec'!H61</f>
        <v>1017738</v>
      </c>
      <c r="F61" s="16">
        <f>SUM(F62:F69)</f>
        <v>0</v>
      </c>
      <c r="G61" s="45">
        <f>SUM(G62:G69)</f>
        <v>0</v>
      </c>
      <c r="H61" s="52">
        <f t="shared" si="0"/>
        <v>1017738</v>
      </c>
    </row>
    <row r="62" spans="1:8" ht="12.75">
      <c r="A62" s="22"/>
      <c r="B62" s="23"/>
      <c r="C62" s="23" t="s">
        <v>61</v>
      </c>
      <c r="D62" s="26" t="s">
        <v>62</v>
      </c>
      <c r="E62" s="5">
        <f>'31 lipiec'!H62</f>
        <v>204500</v>
      </c>
      <c r="F62" s="16"/>
      <c r="G62" s="45"/>
      <c r="H62" s="52">
        <f t="shared" si="0"/>
        <v>204500</v>
      </c>
    </row>
    <row r="63" spans="1:8" ht="12.75">
      <c r="A63" s="22"/>
      <c r="B63" s="23"/>
      <c r="C63" s="23" t="s">
        <v>63</v>
      </c>
      <c r="D63" s="26" t="s">
        <v>64</v>
      </c>
      <c r="E63" s="5">
        <f>'31 lipiec'!H63</f>
        <v>604938</v>
      </c>
      <c r="F63" s="16"/>
      <c r="G63" s="45"/>
      <c r="H63" s="52">
        <f t="shared" si="0"/>
        <v>604938</v>
      </c>
    </row>
    <row r="64" spans="1:8" ht="12.75">
      <c r="A64" s="22"/>
      <c r="B64" s="23"/>
      <c r="C64" s="23" t="s">
        <v>65</v>
      </c>
      <c r="D64" s="26" t="s">
        <v>66</v>
      </c>
      <c r="E64" s="5">
        <f>'31 lipiec'!H64</f>
        <v>71500</v>
      </c>
      <c r="F64" s="16"/>
      <c r="G64" s="46"/>
      <c r="H64" s="52">
        <f t="shared" si="0"/>
        <v>71500</v>
      </c>
    </row>
    <row r="65" spans="1:8" ht="12.75">
      <c r="A65" s="22"/>
      <c r="B65" s="23"/>
      <c r="C65" s="23" t="s">
        <v>71</v>
      </c>
      <c r="D65" s="26" t="s">
        <v>72</v>
      </c>
      <c r="E65" s="5">
        <f>'31 lipiec'!H65</f>
        <v>61800</v>
      </c>
      <c r="F65" s="16"/>
      <c r="G65" s="46"/>
      <c r="H65" s="52">
        <f t="shared" si="0"/>
        <v>61800</v>
      </c>
    </row>
    <row r="66" spans="1:8" ht="12.75">
      <c r="A66" s="22"/>
      <c r="B66" s="23"/>
      <c r="C66" s="23" t="s">
        <v>73</v>
      </c>
      <c r="D66" s="26" t="s">
        <v>74</v>
      </c>
      <c r="E66" s="5">
        <f>'31 lipiec'!H66</f>
        <v>6000</v>
      </c>
      <c r="F66" s="16"/>
      <c r="G66" s="46"/>
      <c r="H66" s="52">
        <f t="shared" si="0"/>
        <v>6000</v>
      </c>
    </row>
    <row r="67" spans="1:8" ht="12.75">
      <c r="A67" s="22"/>
      <c r="B67" s="23"/>
      <c r="C67" s="23" t="s">
        <v>75</v>
      </c>
      <c r="D67" s="26" t="s">
        <v>76</v>
      </c>
      <c r="E67" s="5">
        <f>'31 lipiec'!H67</f>
        <v>5500</v>
      </c>
      <c r="F67" s="16"/>
      <c r="G67" s="46"/>
      <c r="H67" s="52">
        <f t="shared" si="0"/>
        <v>5500</v>
      </c>
    </row>
    <row r="68" spans="1:8" ht="12.75">
      <c r="A68" s="22"/>
      <c r="B68" s="23"/>
      <c r="C68" s="23" t="s">
        <v>77</v>
      </c>
      <c r="D68" s="26" t="s">
        <v>78</v>
      </c>
      <c r="E68" s="5">
        <f>'31 lipiec'!H68</f>
        <v>53500</v>
      </c>
      <c r="F68" s="16"/>
      <c r="G68" s="46"/>
      <c r="H68" s="52">
        <f t="shared" si="0"/>
        <v>53500</v>
      </c>
    </row>
    <row r="69" spans="1:8" ht="25.5">
      <c r="A69" s="22"/>
      <c r="B69" s="23"/>
      <c r="C69" s="23" t="s">
        <v>67</v>
      </c>
      <c r="D69" s="26" t="s">
        <v>68</v>
      </c>
      <c r="E69" s="5">
        <f>'31 lipiec'!H69</f>
        <v>10000</v>
      </c>
      <c r="F69" s="16"/>
      <c r="G69" s="46"/>
      <c r="H69" s="52">
        <f t="shared" si="0"/>
        <v>10000</v>
      </c>
    </row>
    <row r="70" spans="1:8" ht="38.25">
      <c r="A70" s="22"/>
      <c r="B70" s="23" t="s">
        <v>79</v>
      </c>
      <c r="C70" s="23"/>
      <c r="D70" s="26" t="s">
        <v>80</v>
      </c>
      <c r="E70" s="5">
        <f>'31 lipiec'!H70</f>
        <v>63200</v>
      </c>
      <c r="F70" s="16">
        <f>SUM(F71:F76)</f>
        <v>0</v>
      </c>
      <c r="G70" s="45">
        <f>SUM(G71:G76)</f>
        <v>0</v>
      </c>
      <c r="H70" s="52">
        <f t="shared" si="0"/>
        <v>63200</v>
      </c>
    </row>
    <row r="71" spans="1:8" ht="12.75">
      <c r="A71" s="22"/>
      <c r="B71" s="23"/>
      <c r="C71" s="23" t="s">
        <v>81</v>
      </c>
      <c r="D71" s="26" t="s">
        <v>82</v>
      </c>
      <c r="E71" s="5">
        <f>'31 lipiec'!H71</f>
        <v>500</v>
      </c>
      <c r="F71" s="16"/>
      <c r="G71" s="46"/>
      <c r="H71" s="52">
        <f t="shared" si="0"/>
        <v>500</v>
      </c>
    </row>
    <row r="72" spans="1:8" ht="12.75">
      <c r="A72" s="22"/>
      <c r="B72" s="23"/>
      <c r="C72" s="23" t="s">
        <v>83</v>
      </c>
      <c r="D72" s="26" t="s">
        <v>84</v>
      </c>
      <c r="E72" s="5">
        <f>'31 lipiec'!H72</f>
        <v>27000</v>
      </c>
      <c r="F72" s="16"/>
      <c r="G72" s="46"/>
      <c r="H72" s="52">
        <f t="shared" si="0"/>
        <v>27000</v>
      </c>
    </row>
    <row r="73" spans="1:8" ht="12.75">
      <c r="A73" s="22"/>
      <c r="B73" s="23"/>
      <c r="C73" s="23" t="s">
        <v>85</v>
      </c>
      <c r="D73" s="26" t="s">
        <v>86</v>
      </c>
      <c r="E73" s="5">
        <f>'31 lipiec'!H73</f>
        <v>4000</v>
      </c>
      <c r="F73" s="16"/>
      <c r="G73" s="46"/>
      <c r="H73" s="52">
        <f t="shared" si="0"/>
        <v>4000</v>
      </c>
    </row>
    <row r="74" spans="1:8" ht="25.5">
      <c r="A74" s="22"/>
      <c r="B74" s="23"/>
      <c r="C74" s="23" t="s">
        <v>87</v>
      </c>
      <c r="D74" s="26" t="s">
        <v>88</v>
      </c>
      <c r="E74" s="5">
        <f>'31 lipiec'!H74</f>
        <v>28700</v>
      </c>
      <c r="F74" s="16"/>
      <c r="G74" s="46"/>
      <c r="H74" s="52">
        <f t="shared" si="0"/>
        <v>28700</v>
      </c>
    </row>
    <row r="75" spans="1:8" ht="51">
      <c r="A75" s="22"/>
      <c r="B75" s="23"/>
      <c r="C75" s="23" t="s">
        <v>89</v>
      </c>
      <c r="D75" s="26" t="s">
        <v>90</v>
      </c>
      <c r="E75" s="5">
        <f>'31 lipiec'!H75</f>
        <v>3000</v>
      </c>
      <c r="F75" s="17"/>
      <c r="G75" s="46"/>
      <c r="H75" s="52">
        <f t="shared" si="0"/>
        <v>3000</v>
      </c>
    </row>
    <row r="76" spans="1:8" ht="25.5">
      <c r="A76" s="22"/>
      <c r="B76" s="23"/>
      <c r="C76" s="23" t="s">
        <v>67</v>
      </c>
      <c r="D76" s="26" t="s">
        <v>68</v>
      </c>
      <c r="E76" s="5">
        <f>'31 lipiec'!H76</f>
        <v>0</v>
      </c>
      <c r="F76" s="17"/>
      <c r="G76" s="46"/>
      <c r="H76" s="52">
        <f t="shared" si="0"/>
        <v>0</v>
      </c>
    </row>
    <row r="77" spans="1:8" ht="25.5">
      <c r="A77" s="22"/>
      <c r="B77" s="23" t="s">
        <v>91</v>
      </c>
      <c r="C77" s="23"/>
      <c r="D77" s="26" t="s">
        <v>92</v>
      </c>
      <c r="E77" s="5">
        <f>'31 lipiec'!H77</f>
        <v>1148001</v>
      </c>
      <c r="F77" s="16">
        <f>SUM(F78:F79)</f>
        <v>0</v>
      </c>
      <c r="G77" s="45">
        <f>SUM(G78:G79)</f>
        <v>0</v>
      </c>
      <c r="H77" s="52">
        <f t="shared" si="0"/>
        <v>1148001</v>
      </c>
    </row>
    <row r="78" spans="1:8" ht="12.75">
      <c r="A78" s="22"/>
      <c r="B78" s="23"/>
      <c r="C78" s="23" t="s">
        <v>93</v>
      </c>
      <c r="D78" s="26" t="s">
        <v>94</v>
      </c>
      <c r="E78" s="5">
        <f>'31 lipiec'!H78</f>
        <v>1141501</v>
      </c>
      <c r="F78" s="16"/>
      <c r="G78" s="46"/>
      <c r="H78" s="52">
        <f t="shared" si="0"/>
        <v>1141501</v>
      </c>
    </row>
    <row r="79" spans="1:8" ht="12.75">
      <c r="A79" s="22"/>
      <c r="B79" s="23"/>
      <c r="C79" s="23" t="s">
        <v>95</v>
      </c>
      <c r="D79" s="26" t="s">
        <v>96</v>
      </c>
      <c r="E79" s="5">
        <f>'31 lipiec'!H79</f>
        <v>6500</v>
      </c>
      <c r="F79" s="16"/>
      <c r="G79" s="46"/>
      <c r="H79" s="52">
        <f t="shared" si="0"/>
        <v>6500</v>
      </c>
    </row>
    <row r="80" spans="1:8" ht="12.75">
      <c r="A80" s="27" t="s">
        <v>97</v>
      </c>
      <c r="B80" s="29"/>
      <c r="C80" s="29"/>
      <c r="D80" s="31" t="s">
        <v>98</v>
      </c>
      <c r="E80" s="5">
        <f>'31 lipiec'!H80</f>
        <v>6931017</v>
      </c>
      <c r="F80" s="21">
        <f>F81+F83+F85+F87</f>
        <v>0</v>
      </c>
      <c r="G80" s="21">
        <f>G81+G83+G85+G87</f>
        <v>0</v>
      </c>
      <c r="H80" s="51">
        <f t="shared" si="0"/>
        <v>6931017</v>
      </c>
    </row>
    <row r="81" spans="1:8" ht="25.5">
      <c r="A81" s="22"/>
      <c r="B81" s="23" t="s">
        <v>99</v>
      </c>
      <c r="C81" s="23"/>
      <c r="D81" s="26" t="s">
        <v>100</v>
      </c>
      <c r="E81" s="5">
        <f>'31 lipiec'!H81</f>
        <v>4082793</v>
      </c>
      <c r="F81" s="16">
        <f>SUM(F82)</f>
        <v>0</v>
      </c>
      <c r="G81" s="45">
        <f>SUM(G82)</f>
        <v>0</v>
      </c>
      <c r="H81" s="52">
        <f t="shared" si="0"/>
        <v>4082793</v>
      </c>
    </row>
    <row r="82" spans="1:8" ht="12.75">
      <c r="A82" s="22"/>
      <c r="B82" s="23"/>
      <c r="C82" s="23" t="s">
        <v>101</v>
      </c>
      <c r="D82" s="26" t="s">
        <v>102</v>
      </c>
      <c r="E82" s="5">
        <f>'31 lipiec'!H82</f>
        <v>4082793</v>
      </c>
      <c r="F82" s="16"/>
      <c r="G82" s="46"/>
      <c r="H82" s="52">
        <f t="shared" si="0"/>
        <v>4082793</v>
      </c>
    </row>
    <row r="83" spans="1:8" ht="25.5">
      <c r="A83" s="22"/>
      <c r="B83" s="23" t="s">
        <v>103</v>
      </c>
      <c r="C83" s="23"/>
      <c r="D83" s="26" t="s">
        <v>104</v>
      </c>
      <c r="E83" s="5">
        <f>'31 lipiec'!H83</f>
        <v>2796752</v>
      </c>
      <c r="F83" s="16">
        <f>SUM(F84)</f>
        <v>0</v>
      </c>
      <c r="G83" s="45">
        <f>SUM(G84)</f>
        <v>0</v>
      </c>
      <c r="H83" s="52">
        <f t="shared" si="0"/>
        <v>2796752</v>
      </c>
    </row>
    <row r="84" spans="1:8" ht="12.75">
      <c r="A84" s="22"/>
      <c r="B84" s="23"/>
      <c r="C84" s="23" t="s">
        <v>101</v>
      </c>
      <c r="D84" s="26" t="s">
        <v>105</v>
      </c>
      <c r="E84" s="5">
        <f>'31 lipiec'!H84</f>
        <v>2796752</v>
      </c>
      <c r="F84" s="16"/>
      <c r="G84" s="46"/>
      <c r="H84" s="52">
        <f t="shared" si="0"/>
        <v>2796752</v>
      </c>
    </row>
    <row r="85" spans="1:8" ht="12.75">
      <c r="A85" s="22"/>
      <c r="B85" s="23" t="s">
        <v>106</v>
      </c>
      <c r="C85" s="23"/>
      <c r="D85" s="26" t="s">
        <v>107</v>
      </c>
      <c r="E85" s="5">
        <f>'31 lipiec'!H85</f>
        <v>10000</v>
      </c>
      <c r="F85" s="16">
        <f>SUM(F86)</f>
        <v>0</v>
      </c>
      <c r="G85" s="45">
        <f>SUM(G86)</f>
        <v>0</v>
      </c>
      <c r="H85" s="52">
        <f t="shared" si="0"/>
        <v>10000</v>
      </c>
    </row>
    <row r="86" spans="1:8" ht="12.75">
      <c r="A86" s="22"/>
      <c r="B86" s="23"/>
      <c r="C86" s="23" t="s">
        <v>31</v>
      </c>
      <c r="D86" s="26" t="s">
        <v>32</v>
      </c>
      <c r="E86" s="5">
        <f>'31 lipiec'!H86</f>
        <v>10000</v>
      </c>
      <c r="F86" s="16"/>
      <c r="G86" s="46"/>
      <c r="H86" s="52">
        <f t="shared" si="0"/>
        <v>10000</v>
      </c>
    </row>
    <row r="87" spans="1:8" ht="25.5">
      <c r="A87" s="22"/>
      <c r="B87" s="23" t="s">
        <v>140</v>
      </c>
      <c r="C87" s="23"/>
      <c r="D87" s="26" t="s">
        <v>141</v>
      </c>
      <c r="E87" s="5">
        <f>'31 lipiec'!H87</f>
        <v>41472</v>
      </c>
      <c r="F87" s="16">
        <f>SUM(F88)</f>
        <v>0</v>
      </c>
      <c r="G87" s="16">
        <f>SUM(G88)</f>
        <v>0</v>
      </c>
      <c r="H87" s="52">
        <f t="shared" si="0"/>
        <v>41472</v>
      </c>
    </row>
    <row r="88" spans="1:8" ht="12.75">
      <c r="A88" s="22"/>
      <c r="B88" s="23"/>
      <c r="C88" s="23" t="s">
        <v>101</v>
      </c>
      <c r="D88" s="26" t="s">
        <v>105</v>
      </c>
      <c r="E88" s="5">
        <f>'31 lipiec'!H88</f>
        <v>41472</v>
      </c>
      <c r="F88" s="16"/>
      <c r="G88" s="46"/>
      <c r="H88" s="52">
        <f t="shared" si="0"/>
        <v>41472</v>
      </c>
    </row>
    <row r="89" spans="1:8" ht="12.75">
      <c r="A89" s="27" t="s">
        <v>108</v>
      </c>
      <c r="B89" s="29"/>
      <c r="C89" s="29"/>
      <c r="D89" s="31" t="s">
        <v>109</v>
      </c>
      <c r="E89" s="5">
        <f>'31 lipiec'!H89</f>
        <v>153981</v>
      </c>
      <c r="F89" s="21">
        <f>F90+F93+F95</f>
        <v>0</v>
      </c>
      <c r="G89" s="32">
        <f>G90+G93+G95</f>
        <v>0</v>
      </c>
      <c r="H89" s="51">
        <f t="shared" si="0"/>
        <v>153981</v>
      </c>
    </row>
    <row r="90" spans="1:8" ht="12.75">
      <c r="A90" s="22"/>
      <c r="B90" s="23" t="s">
        <v>110</v>
      </c>
      <c r="C90" s="23"/>
      <c r="D90" s="26" t="s">
        <v>111</v>
      </c>
      <c r="E90" s="5">
        <f>'31 lipiec'!H90</f>
        <v>113900</v>
      </c>
      <c r="F90" s="16">
        <f>SUM(F91:F92)</f>
        <v>0</v>
      </c>
      <c r="G90" s="16">
        <f>SUM(G91:G92)</f>
        <v>0</v>
      </c>
      <c r="H90" s="52">
        <f aca="true" t="shared" si="1" ref="H90:H121">E90-F90+G90</f>
        <v>113900</v>
      </c>
    </row>
    <row r="91" spans="1:8" ht="38.25">
      <c r="A91" s="22"/>
      <c r="B91" s="23"/>
      <c r="C91" s="23" t="s">
        <v>116</v>
      </c>
      <c r="D91" s="26" t="s">
        <v>117</v>
      </c>
      <c r="E91" s="5">
        <f>'31 lipiec'!H91</f>
        <v>32900</v>
      </c>
      <c r="F91" s="16"/>
      <c r="G91" s="45"/>
      <c r="H91" s="52">
        <f t="shared" si="1"/>
        <v>32900</v>
      </c>
    </row>
    <row r="92" spans="1:8" ht="12.75">
      <c r="A92" s="22"/>
      <c r="B92" s="23"/>
      <c r="C92" s="23" t="s">
        <v>31</v>
      </c>
      <c r="D92" s="26" t="s">
        <v>32</v>
      </c>
      <c r="E92" s="5">
        <f>'31 lipiec'!H92</f>
        <v>1000</v>
      </c>
      <c r="F92" s="16"/>
      <c r="G92" s="46"/>
      <c r="H92" s="52">
        <f t="shared" si="1"/>
        <v>1000</v>
      </c>
    </row>
    <row r="93" spans="1:8" ht="12.75">
      <c r="A93" s="22"/>
      <c r="B93" s="23" t="s">
        <v>112</v>
      </c>
      <c r="C93" s="23"/>
      <c r="D93" s="26" t="s">
        <v>113</v>
      </c>
      <c r="E93" s="5">
        <f>'31 lipiec'!H93</f>
        <v>32000</v>
      </c>
      <c r="F93" s="16">
        <f>SUM(F94)</f>
        <v>0</v>
      </c>
      <c r="G93" s="45">
        <f>SUM(G94)</f>
        <v>0</v>
      </c>
      <c r="H93" s="52">
        <f t="shared" si="1"/>
        <v>32000</v>
      </c>
    </row>
    <row r="94" spans="1:8" ht="12.75">
      <c r="A94" s="22"/>
      <c r="B94" s="23"/>
      <c r="C94" s="23" t="s">
        <v>29</v>
      </c>
      <c r="D94" s="26" t="s">
        <v>30</v>
      </c>
      <c r="E94" s="5">
        <f>'31 lipiec'!H94</f>
        <v>32000</v>
      </c>
      <c r="F94" s="16"/>
      <c r="G94" s="46"/>
      <c r="H94" s="52">
        <f t="shared" si="1"/>
        <v>32000</v>
      </c>
    </row>
    <row r="95" spans="1:8" ht="12.75">
      <c r="A95" s="22"/>
      <c r="B95" s="23" t="s">
        <v>114</v>
      </c>
      <c r="C95" s="23"/>
      <c r="D95" s="26" t="s">
        <v>115</v>
      </c>
      <c r="E95" s="5">
        <f>'31 lipiec'!H95</f>
        <v>8081</v>
      </c>
      <c r="F95" s="16">
        <f>SUM(F96)</f>
        <v>0</v>
      </c>
      <c r="G95" s="45">
        <f>SUM(G96)</f>
        <v>0</v>
      </c>
      <c r="H95" s="52">
        <f t="shared" si="1"/>
        <v>8081</v>
      </c>
    </row>
    <row r="96" spans="1:8" ht="38.25">
      <c r="A96" s="22"/>
      <c r="B96" s="23"/>
      <c r="C96" s="23" t="s">
        <v>116</v>
      </c>
      <c r="D96" s="26" t="s">
        <v>117</v>
      </c>
      <c r="E96" s="5">
        <f>'31 lipiec'!H96</f>
        <v>8081</v>
      </c>
      <c r="F96" s="16"/>
      <c r="G96" s="46"/>
      <c r="H96" s="52">
        <f t="shared" si="1"/>
        <v>8081</v>
      </c>
    </row>
    <row r="97" spans="1:8" ht="12.75">
      <c r="A97" s="27" t="s">
        <v>118</v>
      </c>
      <c r="B97" s="29"/>
      <c r="C97" s="29"/>
      <c r="D97" s="31" t="s">
        <v>119</v>
      </c>
      <c r="E97" s="5">
        <f>'31 lipiec'!H97</f>
        <v>2292800</v>
      </c>
      <c r="F97" s="21">
        <f>F98+F100+F102+F105+F109+F111</f>
        <v>0</v>
      </c>
      <c r="G97" s="32">
        <f>G98+G100+G102+G105+G109+G111</f>
        <v>0</v>
      </c>
      <c r="H97" s="51">
        <f t="shared" si="1"/>
        <v>2292800</v>
      </c>
    </row>
    <row r="98" spans="1:8" ht="51">
      <c r="A98" s="22"/>
      <c r="B98" s="23" t="s">
        <v>120</v>
      </c>
      <c r="C98" s="23"/>
      <c r="D98" s="26" t="s">
        <v>121</v>
      </c>
      <c r="E98" s="5">
        <f>'31 lipiec'!H98</f>
        <v>1820000</v>
      </c>
      <c r="F98" s="16">
        <f>SUM(F99)</f>
        <v>0</v>
      </c>
      <c r="G98" s="45">
        <f>SUM(G99)</f>
        <v>0</v>
      </c>
      <c r="H98" s="52">
        <f t="shared" si="1"/>
        <v>1820000</v>
      </c>
    </row>
    <row r="99" spans="1:8" ht="63.75">
      <c r="A99" s="22"/>
      <c r="B99" s="23"/>
      <c r="C99" s="23" t="s">
        <v>37</v>
      </c>
      <c r="D99" s="26" t="s">
        <v>38</v>
      </c>
      <c r="E99" s="5">
        <f>'31 lipiec'!H99</f>
        <v>1820000</v>
      </c>
      <c r="F99" s="16"/>
      <c r="G99" s="46"/>
      <c r="H99" s="52">
        <f t="shared" si="1"/>
        <v>1820000</v>
      </c>
    </row>
    <row r="100" spans="1:8" ht="51">
      <c r="A100" s="22"/>
      <c r="B100" s="23" t="s">
        <v>122</v>
      </c>
      <c r="C100" s="23"/>
      <c r="D100" s="26" t="s">
        <v>123</v>
      </c>
      <c r="E100" s="5">
        <f>'31 lipiec'!H100</f>
        <v>6900</v>
      </c>
      <c r="F100" s="16">
        <f>SUM(F101)</f>
        <v>0</v>
      </c>
      <c r="G100" s="45">
        <f>SUM(G101)</f>
        <v>0</v>
      </c>
      <c r="H100" s="52">
        <f t="shared" si="1"/>
        <v>6900</v>
      </c>
    </row>
    <row r="101" spans="1:8" ht="63.75">
      <c r="A101" s="22"/>
      <c r="B101" s="23"/>
      <c r="C101" s="23" t="s">
        <v>37</v>
      </c>
      <c r="D101" s="26" t="s">
        <v>38</v>
      </c>
      <c r="E101" s="5">
        <f>'31 lipiec'!H101</f>
        <v>6900</v>
      </c>
      <c r="F101" s="16"/>
      <c r="G101" s="46"/>
      <c r="H101" s="52">
        <f t="shared" si="1"/>
        <v>6900</v>
      </c>
    </row>
    <row r="102" spans="1:8" ht="25.5">
      <c r="A102" s="22"/>
      <c r="B102" s="23" t="s">
        <v>124</v>
      </c>
      <c r="C102" s="23"/>
      <c r="D102" s="26" t="s">
        <v>125</v>
      </c>
      <c r="E102" s="5">
        <f>'31 lipiec'!H102</f>
        <v>154000</v>
      </c>
      <c r="F102" s="16">
        <f>SUM(F103:F104)</f>
        <v>0</v>
      </c>
      <c r="G102" s="45">
        <f>SUM(G103:G104)</f>
        <v>0</v>
      </c>
      <c r="H102" s="52">
        <f t="shared" si="1"/>
        <v>154000</v>
      </c>
    </row>
    <row r="103" spans="1:8" ht="63.75">
      <c r="A103" s="22"/>
      <c r="B103" s="23"/>
      <c r="C103" s="23" t="s">
        <v>37</v>
      </c>
      <c r="D103" s="26" t="s">
        <v>38</v>
      </c>
      <c r="E103" s="5">
        <f>'31 lipiec'!H103</f>
        <v>85000</v>
      </c>
      <c r="F103" s="16"/>
      <c r="G103" s="46"/>
      <c r="H103" s="52">
        <f t="shared" si="1"/>
        <v>85000</v>
      </c>
    </row>
    <row r="104" spans="1:8" ht="38.25">
      <c r="A104" s="22"/>
      <c r="B104" s="23"/>
      <c r="C104" s="23" t="s">
        <v>116</v>
      </c>
      <c r="D104" s="26" t="s">
        <v>117</v>
      </c>
      <c r="E104" s="5">
        <f>'31 lipiec'!H104</f>
        <v>69000</v>
      </c>
      <c r="F104" s="16"/>
      <c r="G104" s="46"/>
      <c r="H104" s="52">
        <f t="shared" si="1"/>
        <v>69000</v>
      </c>
    </row>
    <row r="105" spans="1:8" ht="12.75">
      <c r="A105" s="22"/>
      <c r="B105" s="23" t="s">
        <v>126</v>
      </c>
      <c r="C105" s="23"/>
      <c r="D105" s="26" t="s">
        <v>127</v>
      </c>
      <c r="E105" s="5">
        <f>'31 lipiec'!H105</f>
        <v>108900</v>
      </c>
      <c r="F105" s="16">
        <f>SUM(F106:F108)</f>
        <v>0</v>
      </c>
      <c r="G105" s="45">
        <f>SUM(G106:G108)</f>
        <v>0</v>
      </c>
      <c r="H105" s="52">
        <f t="shared" si="1"/>
        <v>108900</v>
      </c>
    </row>
    <row r="106" spans="1:8" ht="38.25">
      <c r="A106" s="22"/>
      <c r="B106" s="23"/>
      <c r="C106" s="23" t="s">
        <v>116</v>
      </c>
      <c r="D106" s="26" t="s">
        <v>117</v>
      </c>
      <c r="E106" s="5">
        <f>'31 lipiec'!H106</f>
        <v>106400</v>
      </c>
      <c r="F106" s="16"/>
      <c r="G106" s="46"/>
      <c r="H106" s="52">
        <f t="shared" si="1"/>
        <v>106400</v>
      </c>
    </row>
    <row r="107" spans="1:8" ht="12.75">
      <c r="A107" s="22"/>
      <c r="B107" s="23"/>
      <c r="C107" s="23" t="s">
        <v>29</v>
      </c>
      <c r="D107" s="26" t="s">
        <v>30</v>
      </c>
      <c r="E107" s="5">
        <f>'31 lipiec'!H107</f>
        <v>1500</v>
      </c>
      <c r="F107" s="16"/>
      <c r="G107" s="46"/>
      <c r="H107" s="52">
        <f t="shared" si="1"/>
        <v>1500</v>
      </c>
    </row>
    <row r="108" spans="1:8" ht="12.75">
      <c r="A108" s="22"/>
      <c r="B108" s="23"/>
      <c r="C108" s="23" t="s">
        <v>31</v>
      </c>
      <c r="D108" s="26" t="s">
        <v>128</v>
      </c>
      <c r="E108" s="5">
        <f>'31 lipiec'!H108</f>
        <v>1000</v>
      </c>
      <c r="F108" s="16"/>
      <c r="G108" s="46"/>
      <c r="H108" s="52">
        <f t="shared" si="1"/>
        <v>1000</v>
      </c>
    </row>
    <row r="109" spans="1:8" ht="25.5">
      <c r="A109" s="22"/>
      <c r="B109" s="23" t="s">
        <v>129</v>
      </c>
      <c r="C109" s="23"/>
      <c r="D109" s="26" t="s">
        <v>130</v>
      </c>
      <c r="E109" s="5">
        <f>'31 lipiec'!H109</f>
        <v>15600</v>
      </c>
      <c r="F109" s="16">
        <f>SUM(F110)</f>
        <v>0</v>
      </c>
      <c r="G109" s="45">
        <f>SUM(G110)</f>
        <v>0</v>
      </c>
      <c r="H109" s="52">
        <f t="shared" si="1"/>
        <v>15600</v>
      </c>
    </row>
    <row r="110" spans="1:8" ht="63.75">
      <c r="A110" s="22"/>
      <c r="B110" s="23"/>
      <c r="C110" s="23" t="s">
        <v>37</v>
      </c>
      <c r="D110" s="26" t="s">
        <v>38</v>
      </c>
      <c r="E110" s="5">
        <f>'31 lipiec'!H110</f>
        <v>15600</v>
      </c>
      <c r="F110" s="16"/>
      <c r="G110" s="46"/>
      <c r="H110" s="52">
        <f t="shared" si="1"/>
        <v>15600</v>
      </c>
    </row>
    <row r="111" spans="1:8" ht="12.75">
      <c r="A111" s="22"/>
      <c r="B111" s="23" t="s">
        <v>131</v>
      </c>
      <c r="C111" s="23"/>
      <c r="D111" s="26" t="s">
        <v>132</v>
      </c>
      <c r="E111" s="5">
        <f>'31 lipiec'!H111</f>
        <v>187400</v>
      </c>
      <c r="F111" s="16">
        <f>SUM(F112)</f>
        <v>0</v>
      </c>
      <c r="G111" s="45">
        <f>SUM(G112)</f>
        <v>0</v>
      </c>
      <c r="H111" s="52">
        <f t="shared" si="1"/>
        <v>187400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'31 lipiec'!H112</f>
        <v>42400</v>
      </c>
      <c r="F112" s="16"/>
      <c r="G112" s="45"/>
      <c r="H112" s="52">
        <f t="shared" si="1"/>
        <v>42400</v>
      </c>
    </row>
    <row r="113" spans="1:8" ht="12.75">
      <c r="A113" s="22"/>
      <c r="B113" s="23"/>
      <c r="C113" s="23" t="s">
        <v>148</v>
      </c>
      <c r="D113" s="26"/>
      <c r="E113" s="5">
        <f>'31 lipiec'!H113</f>
        <v>145000</v>
      </c>
      <c r="F113" s="17"/>
      <c r="G113" s="46"/>
      <c r="H113" s="52">
        <f t="shared" si="1"/>
        <v>145000</v>
      </c>
    </row>
    <row r="114" spans="1:8" ht="12.75">
      <c r="A114" s="64" t="s">
        <v>156</v>
      </c>
      <c r="B114" s="65"/>
      <c r="C114" s="65"/>
      <c r="D114" s="66" t="s">
        <v>159</v>
      </c>
      <c r="E114" s="5">
        <f>'31 lipiec'!H114</f>
        <v>60327</v>
      </c>
      <c r="F114" s="67"/>
      <c r="G114" s="68"/>
      <c r="H114" s="52">
        <f t="shared" si="1"/>
        <v>60327</v>
      </c>
    </row>
    <row r="115" spans="1:8" ht="12.75">
      <c r="A115" s="22"/>
      <c r="B115" s="23" t="s">
        <v>157</v>
      </c>
      <c r="C115" s="23"/>
      <c r="D115" s="26" t="s">
        <v>158</v>
      </c>
      <c r="E115" s="5">
        <f>'31 lipiec'!H115</f>
        <v>60327</v>
      </c>
      <c r="F115" s="53">
        <f>SUM(F116)</f>
        <v>0</v>
      </c>
      <c r="G115" s="53">
        <f>SUM(G116)</f>
        <v>0</v>
      </c>
      <c r="H115" s="52">
        <f t="shared" si="1"/>
        <v>60327</v>
      </c>
    </row>
    <row r="116" spans="1:8" ht="38.25">
      <c r="A116" s="22"/>
      <c r="B116" s="23"/>
      <c r="C116" s="23" t="s">
        <v>116</v>
      </c>
      <c r="D116" s="26" t="s">
        <v>117</v>
      </c>
      <c r="E116" s="5">
        <f>'31 lipiec'!H116</f>
        <v>60327</v>
      </c>
      <c r="F116" s="17"/>
      <c r="G116" s="46"/>
      <c r="H116" s="52">
        <f t="shared" si="1"/>
        <v>60327</v>
      </c>
    </row>
    <row r="117" spans="1:8" ht="25.5">
      <c r="A117" s="64" t="s">
        <v>149</v>
      </c>
      <c r="B117" s="65"/>
      <c r="C117" s="65"/>
      <c r="D117" s="66" t="s">
        <v>153</v>
      </c>
      <c r="E117" s="5">
        <f>'31 lipiec'!H117</f>
        <v>15000</v>
      </c>
      <c r="F117" s="5">
        <f>F118</f>
        <v>0</v>
      </c>
      <c r="G117" s="5">
        <f>G118</f>
        <v>0</v>
      </c>
      <c r="H117" s="51">
        <f t="shared" si="1"/>
        <v>15000</v>
      </c>
    </row>
    <row r="118" spans="1:8" ht="12.75">
      <c r="A118" s="22"/>
      <c r="B118" s="23" t="s">
        <v>150</v>
      </c>
      <c r="C118" s="23"/>
      <c r="D118" s="26" t="s">
        <v>10</v>
      </c>
      <c r="E118" s="5">
        <f>'31 lipiec'!H118</f>
        <v>15000</v>
      </c>
      <c r="F118" s="53">
        <f>SUM(F119)</f>
        <v>0</v>
      </c>
      <c r="G118" s="53">
        <f>SUM(G119)</f>
        <v>0</v>
      </c>
      <c r="H118" s="51">
        <f t="shared" si="1"/>
        <v>15000</v>
      </c>
    </row>
    <row r="119" spans="1:8" ht="51">
      <c r="A119" s="22"/>
      <c r="B119" s="23"/>
      <c r="C119" s="23" t="s">
        <v>151</v>
      </c>
      <c r="D119" s="26" t="s">
        <v>162</v>
      </c>
      <c r="E119" s="5">
        <f>'31 lipiec'!H119</f>
        <v>15000</v>
      </c>
      <c r="F119" s="17"/>
      <c r="G119" s="46"/>
      <c r="H119" s="51">
        <f t="shared" si="1"/>
        <v>15000</v>
      </c>
    </row>
    <row r="120" spans="1:8" ht="12.75">
      <c r="A120" s="22"/>
      <c r="B120" s="23"/>
      <c r="C120" s="24"/>
      <c r="D120" s="25"/>
      <c r="E120" s="5"/>
      <c r="F120" s="17"/>
      <c r="G120" s="46"/>
      <c r="H120" s="52"/>
    </row>
    <row r="121" spans="1:8" ht="12.75">
      <c r="A121" s="77" t="s">
        <v>133</v>
      </c>
      <c r="B121" s="78"/>
      <c r="C121" s="78"/>
      <c r="D121" s="79"/>
      <c r="E121" s="5">
        <f>'31 lipiec'!H121</f>
        <v>13182914</v>
      </c>
      <c r="F121" s="32">
        <f>F13+F18+F25+F36+F44+F47+F53+F80+F89+F97+F33</f>
        <v>0</v>
      </c>
      <c r="G121" s="32">
        <f>G13+G18+G25+G36+G44+G47+G53+G80+G89+G97+G33</f>
        <v>0</v>
      </c>
      <c r="H121" s="51">
        <f t="shared" si="1"/>
        <v>13182914</v>
      </c>
    </row>
  </sheetData>
  <sheetProtection/>
  <protectedRanges>
    <protectedRange sqref="F15:G17 F19:G32 F89:G112 F35:G86" name="Zakres2"/>
    <protectedRange sqref="A1:H9" name="Zakres1"/>
    <protectedRange sqref="F88:G88" name="Zakres1_1"/>
  </protectedRanges>
  <mergeCells count="1">
    <mergeCell ref="A121:D1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H1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421875" style="0" customWidth="1"/>
    <col min="3" max="3" width="5.8515625" style="0" customWidth="1"/>
    <col min="4" max="4" width="35.421875" style="0" customWidth="1"/>
    <col min="5" max="5" width="10.7109375" style="0" customWidth="1"/>
    <col min="6" max="6" width="10.00390625" style="0" customWidth="1"/>
    <col min="8" max="8" width="11.140625" style="0" customWidth="1"/>
  </cols>
  <sheetData>
    <row r="4" ht="12.75">
      <c r="E4" s="54" t="s">
        <v>138</v>
      </c>
    </row>
    <row r="5" ht="12.75">
      <c r="E5" s="54" t="s">
        <v>182</v>
      </c>
    </row>
    <row r="6" ht="12.75">
      <c r="E6" s="54" t="s">
        <v>171</v>
      </c>
    </row>
    <row r="7" spans="1:5" ht="12.75">
      <c r="A7" s="55" t="s">
        <v>139</v>
      </c>
      <c r="E7" s="54" t="s">
        <v>183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'4 wrzsień'!H13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">
        <f>'4 wrzsień'!H14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'4 wrzsień'!H15</f>
        <v>60000</v>
      </c>
      <c r="F15" s="15"/>
      <c r="G15" s="44"/>
      <c r="H15" s="52">
        <f aca="true" t="shared" si="0" ref="H15:H89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">
        <f>'4 wrzsień'!H16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">
        <f>'4 wrzsień'!H17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'4 wrzsień'!H18</f>
        <v>355192</v>
      </c>
      <c r="F18" s="5">
        <f>F19+F22</f>
        <v>0</v>
      </c>
      <c r="G18" s="5">
        <f>G19+G22</f>
        <v>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'4 wrzsień'!H19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38.25">
      <c r="A20" s="22"/>
      <c r="B20" s="23"/>
      <c r="C20" s="24">
        <v>2320</v>
      </c>
      <c r="D20" s="26" t="s">
        <v>17</v>
      </c>
      <c r="E20" s="5">
        <f>'4 wrzsień'!H20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'4 wrzsień'!H21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'4 wrzsień'!H22</f>
        <v>240000</v>
      </c>
      <c r="F22" s="16">
        <f>SUM(F23)</f>
        <v>0</v>
      </c>
      <c r="G22" s="16">
        <f>SUM(G23)</f>
        <v>0</v>
      </c>
      <c r="H22" s="52">
        <f t="shared" si="0"/>
        <v>240000</v>
      </c>
    </row>
    <row r="23" spans="1:8" ht="63.75">
      <c r="A23" s="22"/>
      <c r="B23" s="23"/>
      <c r="C23" s="24">
        <v>6260</v>
      </c>
      <c r="D23" s="9" t="s">
        <v>163</v>
      </c>
      <c r="E23" s="5">
        <f>'4 wrzsień'!H23</f>
        <v>40000</v>
      </c>
      <c r="F23" s="16"/>
      <c r="G23" s="45"/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'4 wrzsień'!H24</f>
        <v>200000</v>
      </c>
      <c r="F24" s="16"/>
      <c r="G24" s="45"/>
      <c r="H24" s="52">
        <f t="shared" si="0"/>
        <v>200000</v>
      </c>
    </row>
    <row r="25" spans="1:8" ht="12.75">
      <c r="A25" s="27" t="s">
        <v>19</v>
      </c>
      <c r="B25" s="23"/>
      <c r="C25" s="24"/>
      <c r="D25" s="28" t="s">
        <v>20</v>
      </c>
      <c r="E25" s="5">
        <f>'4 wrzsień'!H25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>
      <c r="A26" s="22"/>
      <c r="B26" s="23" t="s">
        <v>21</v>
      </c>
      <c r="C26" s="24"/>
      <c r="D26" s="25" t="s">
        <v>22</v>
      </c>
      <c r="E26" s="5">
        <f>'4 wrzsień'!H26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>
      <c r="A27" s="22"/>
      <c r="B27" s="23"/>
      <c r="C27" s="23" t="s">
        <v>23</v>
      </c>
      <c r="D27" s="26" t="s">
        <v>24</v>
      </c>
      <c r="E27" s="5">
        <f>'4 wrzsień'!H27</f>
        <v>8156</v>
      </c>
      <c r="F27" s="16"/>
      <c r="G27" s="46"/>
      <c r="H27" s="52">
        <f t="shared" si="0"/>
        <v>8156</v>
      </c>
    </row>
    <row r="28" spans="1:8" ht="12.75">
      <c r="A28" s="22"/>
      <c r="B28" s="23"/>
      <c r="C28" s="23" t="s">
        <v>25</v>
      </c>
      <c r="D28" s="25" t="s">
        <v>26</v>
      </c>
      <c r="E28" s="5">
        <f>'4 wrzsień'!H28</f>
        <v>0</v>
      </c>
      <c r="F28" s="16"/>
      <c r="G28" s="46"/>
      <c r="H28" s="52">
        <f t="shared" si="0"/>
        <v>0</v>
      </c>
    </row>
    <row r="29" spans="1:8" ht="89.25">
      <c r="A29" s="22"/>
      <c r="B29" s="23"/>
      <c r="C29" s="23" t="s">
        <v>11</v>
      </c>
      <c r="D29" s="26" t="s">
        <v>12</v>
      </c>
      <c r="E29" s="5">
        <f>'4 wrzsień'!H29</f>
        <v>83792</v>
      </c>
      <c r="F29" s="16"/>
      <c r="G29" s="46"/>
      <c r="H29" s="52">
        <f t="shared" si="0"/>
        <v>83792</v>
      </c>
    </row>
    <row r="30" spans="1:8" ht="51">
      <c r="A30" s="22"/>
      <c r="B30" s="23"/>
      <c r="C30" s="23" t="s">
        <v>27</v>
      </c>
      <c r="D30" s="26" t="s">
        <v>28</v>
      </c>
      <c r="E30" s="5">
        <f>'4 wrzsień'!H30</f>
        <v>98000</v>
      </c>
      <c r="F30" s="16"/>
      <c r="G30" s="45"/>
      <c r="H30" s="52">
        <f t="shared" si="0"/>
        <v>98000</v>
      </c>
    </row>
    <row r="31" spans="1:8" ht="12.75">
      <c r="A31" s="22"/>
      <c r="B31" s="23"/>
      <c r="C31" s="23" t="s">
        <v>29</v>
      </c>
      <c r="D31" s="25" t="s">
        <v>30</v>
      </c>
      <c r="E31" s="5">
        <f>'4 wrzsień'!H31</f>
        <v>8000</v>
      </c>
      <c r="F31" s="16"/>
      <c r="G31" s="46"/>
      <c r="H31" s="52">
        <f t="shared" si="0"/>
        <v>8000</v>
      </c>
    </row>
    <row r="32" spans="1:8" ht="12.75">
      <c r="A32" s="22"/>
      <c r="B32" s="23"/>
      <c r="C32" s="23" t="s">
        <v>31</v>
      </c>
      <c r="D32" s="25" t="s">
        <v>32</v>
      </c>
      <c r="E32" s="5">
        <f>'4 wrzsień'!H32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'4 wrzsień'!H33</f>
        <v>4000</v>
      </c>
      <c r="F33" s="5">
        <f>F34</f>
        <v>0</v>
      </c>
      <c r="G33" s="5">
        <f>G34</f>
        <v>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'4 wrzsień'!H34</f>
        <v>4000</v>
      </c>
      <c r="F34" s="5">
        <f>SUM(F35)</f>
        <v>0</v>
      </c>
      <c r="G34" s="5">
        <f>SUM(G35)</f>
        <v>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f>'4 wrzsień'!H35</f>
        <v>4000</v>
      </c>
      <c r="F35" s="16"/>
      <c r="G35" s="45"/>
      <c r="H35" s="52">
        <f t="shared" si="0"/>
        <v>4000</v>
      </c>
    </row>
    <row r="36" spans="1:8" ht="12.75">
      <c r="A36" s="27" t="s">
        <v>33</v>
      </c>
      <c r="B36" s="29"/>
      <c r="C36" s="29"/>
      <c r="D36" s="30" t="s">
        <v>34</v>
      </c>
      <c r="E36" s="5">
        <f>'4 wrzsień'!H36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>
      <c r="A37" s="22"/>
      <c r="B37" s="23" t="s">
        <v>35</v>
      </c>
      <c r="C37" s="23"/>
      <c r="D37" s="25" t="s">
        <v>36</v>
      </c>
      <c r="E37" s="5">
        <f>'4 wrzsień'!H37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>
      <c r="A38" s="22"/>
      <c r="B38" s="23"/>
      <c r="C38" s="23" t="s">
        <v>37</v>
      </c>
      <c r="D38" s="26" t="s">
        <v>38</v>
      </c>
      <c r="E38" s="5">
        <f>'4 wrzsień'!H38</f>
        <v>68611</v>
      </c>
      <c r="F38" s="16"/>
      <c r="G38" s="46"/>
      <c r="H38" s="52">
        <f t="shared" si="0"/>
        <v>68611</v>
      </c>
    </row>
    <row r="39" spans="1:8" ht="51">
      <c r="A39" s="22"/>
      <c r="B39" s="23"/>
      <c r="C39" s="23" t="s">
        <v>39</v>
      </c>
      <c r="D39" s="26" t="s">
        <v>40</v>
      </c>
      <c r="E39" s="5">
        <f>'4 wrzsień'!H39</f>
        <v>2000</v>
      </c>
      <c r="F39" s="16"/>
      <c r="G39" s="46"/>
      <c r="H39" s="52">
        <f t="shared" si="0"/>
        <v>2000</v>
      </c>
    </row>
    <row r="40" spans="1:8" ht="12.75">
      <c r="A40" s="22"/>
      <c r="B40" s="23" t="s">
        <v>41</v>
      </c>
      <c r="C40" s="23"/>
      <c r="D40" s="25" t="s">
        <v>42</v>
      </c>
      <c r="E40" s="5">
        <f>'4 wrzsień'!H40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>
      <c r="A41" s="22"/>
      <c r="B41" s="23"/>
      <c r="C41" s="23" t="s">
        <v>25</v>
      </c>
      <c r="D41" s="25" t="s">
        <v>26</v>
      </c>
      <c r="E41" s="5">
        <f>'4 wrzsień'!H41</f>
        <v>2500</v>
      </c>
      <c r="F41" s="16"/>
      <c r="G41" s="46"/>
      <c r="H41" s="52">
        <f t="shared" si="0"/>
        <v>2500</v>
      </c>
    </row>
    <row r="42" spans="1:8" ht="12.75">
      <c r="A42" s="22"/>
      <c r="B42" s="23"/>
      <c r="C42" s="23" t="s">
        <v>29</v>
      </c>
      <c r="D42" s="25" t="s">
        <v>30</v>
      </c>
      <c r="E42" s="5">
        <f>'4 wrzsień'!H42</f>
        <v>2000</v>
      </c>
      <c r="F42" s="16"/>
      <c r="G42" s="46"/>
      <c r="H42" s="52">
        <f t="shared" si="0"/>
        <v>2000</v>
      </c>
    </row>
    <row r="43" spans="1:8" ht="12.75">
      <c r="A43" s="22"/>
      <c r="B43" s="23"/>
      <c r="C43" s="23" t="s">
        <v>43</v>
      </c>
      <c r="D43" s="25" t="s">
        <v>44</v>
      </c>
      <c r="E43" s="5">
        <f>'4 wrzsień'!H43</f>
        <v>1000</v>
      </c>
      <c r="F43" s="16"/>
      <c r="G43" s="46"/>
      <c r="H43" s="52">
        <f t="shared" si="0"/>
        <v>1000</v>
      </c>
    </row>
    <row r="44" spans="1:8" ht="38.25">
      <c r="A44" s="27" t="s">
        <v>45</v>
      </c>
      <c r="B44" s="29"/>
      <c r="C44" s="29"/>
      <c r="D44" s="31" t="s">
        <v>46</v>
      </c>
      <c r="E44" s="5">
        <f>'4 wrzsień'!H44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>
      <c r="A45" s="22"/>
      <c r="B45" s="23" t="s">
        <v>47</v>
      </c>
      <c r="C45" s="23"/>
      <c r="D45" s="26" t="s">
        <v>48</v>
      </c>
      <c r="E45" s="5">
        <f>'4 wrzsień'!H45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>
      <c r="A46" s="22"/>
      <c r="B46" s="23"/>
      <c r="C46" s="23" t="s">
        <v>37</v>
      </c>
      <c r="D46" s="26" t="s">
        <v>38</v>
      </c>
      <c r="E46" s="5">
        <f>'4 wrzsień'!H46</f>
        <v>924</v>
      </c>
      <c r="F46" s="16"/>
      <c r="G46" s="46"/>
      <c r="H46" s="52">
        <f t="shared" si="0"/>
        <v>924</v>
      </c>
    </row>
    <row r="47" spans="1:8" ht="25.5">
      <c r="A47" s="27" t="s">
        <v>49</v>
      </c>
      <c r="B47" s="29"/>
      <c r="C47" s="29"/>
      <c r="D47" s="31" t="s">
        <v>50</v>
      </c>
      <c r="E47" s="5">
        <f>'4 wrzsień'!H47</f>
        <v>20630</v>
      </c>
      <c r="F47" s="21">
        <f>F49+F51</f>
        <v>0</v>
      </c>
      <c r="G47" s="21">
        <f>G49+G51</f>
        <v>0</v>
      </c>
      <c r="H47" s="51">
        <f t="shared" si="0"/>
        <v>20630</v>
      </c>
    </row>
    <row r="48" spans="1:8" ht="12.75">
      <c r="A48" s="27"/>
      <c r="B48" s="29" t="s">
        <v>174</v>
      </c>
      <c r="C48" s="29"/>
      <c r="D48" s="31" t="s">
        <v>176</v>
      </c>
      <c r="E48" s="5">
        <f>'4 wrzsień'!H48</f>
        <v>20230</v>
      </c>
      <c r="F48" s="21">
        <f>F49</f>
        <v>0</v>
      </c>
      <c r="G48" s="21">
        <f>G49</f>
        <v>0</v>
      </c>
      <c r="H48" s="51">
        <f t="shared" si="0"/>
        <v>20230</v>
      </c>
    </row>
    <row r="49" spans="1:8" ht="63.75">
      <c r="A49" s="27"/>
      <c r="B49" s="29"/>
      <c r="C49" s="74" t="s">
        <v>175</v>
      </c>
      <c r="D49" s="75" t="s">
        <v>177</v>
      </c>
      <c r="E49" s="5">
        <f>'4 wrzsień'!H49</f>
        <v>20230</v>
      </c>
      <c r="F49" s="21">
        <v>0</v>
      </c>
      <c r="G49" s="21"/>
      <c r="H49" s="51">
        <f t="shared" si="0"/>
        <v>20230</v>
      </c>
    </row>
    <row r="50" spans="1:8" ht="12.75">
      <c r="A50" s="27"/>
      <c r="B50" s="29"/>
      <c r="C50" s="29"/>
      <c r="D50" s="31"/>
      <c r="E50" s="5">
        <f>'4 wrzsień'!H50</f>
        <v>0</v>
      </c>
      <c r="F50" s="21"/>
      <c r="G50" s="32"/>
      <c r="H50" s="51"/>
    </row>
    <row r="51" spans="1:8" ht="12.75">
      <c r="A51" s="22"/>
      <c r="B51" s="23" t="s">
        <v>51</v>
      </c>
      <c r="C51" s="23"/>
      <c r="D51" s="26" t="s">
        <v>52</v>
      </c>
      <c r="E51" s="5">
        <f>'4 wrzsień'!H51</f>
        <v>400</v>
      </c>
      <c r="F51" s="16">
        <f>SUM(F52)</f>
        <v>0</v>
      </c>
      <c r="G51" s="45">
        <f>SUM(G52)</f>
        <v>0</v>
      </c>
      <c r="H51" s="52">
        <f t="shared" si="0"/>
        <v>400</v>
      </c>
    </row>
    <row r="52" spans="1:8" ht="63.75">
      <c r="A52" s="22"/>
      <c r="B52" s="23"/>
      <c r="C52" s="23" t="s">
        <v>37</v>
      </c>
      <c r="D52" s="26" t="s">
        <v>38</v>
      </c>
      <c r="E52" s="5">
        <f>'4 wrzsień'!H52</f>
        <v>400</v>
      </c>
      <c r="F52" s="17"/>
      <c r="G52" s="46"/>
      <c r="H52" s="52">
        <f t="shared" si="0"/>
        <v>400</v>
      </c>
    </row>
    <row r="53" spans="1:8" ht="63.75">
      <c r="A53" s="27" t="s">
        <v>53</v>
      </c>
      <c r="B53" s="23"/>
      <c r="C53" s="29"/>
      <c r="D53" s="31" t="s">
        <v>54</v>
      </c>
      <c r="E53" s="5">
        <f>'4 wrzsień'!H53</f>
        <v>2718381</v>
      </c>
      <c r="F53" s="21">
        <f>F54+F56+F61+F70+F77</f>
        <v>0</v>
      </c>
      <c r="G53" s="32">
        <f>G54+G56+G61+G70+G77</f>
        <v>0</v>
      </c>
      <c r="H53" s="51">
        <f t="shared" si="0"/>
        <v>2718381</v>
      </c>
    </row>
    <row r="54" spans="1:8" ht="25.5">
      <c r="A54" s="22"/>
      <c r="B54" s="23" t="s">
        <v>55</v>
      </c>
      <c r="C54" s="23"/>
      <c r="D54" s="26" t="s">
        <v>56</v>
      </c>
      <c r="E54" s="5">
        <f>'4 wrzsień'!H54</f>
        <v>1500</v>
      </c>
      <c r="F54" s="16">
        <f>SUM(F55)</f>
        <v>0</v>
      </c>
      <c r="G54" s="45">
        <f>SUM(G55)</f>
        <v>0</v>
      </c>
      <c r="H54" s="52">
        <f t="shared" si="0"/>
        <v>1500</v>
      </c>
    </row>
    <row r="55" spans="1:8" ht="38.25">
      <c r="A55" s="22"/>
      <c r="B55" s="23"/>
      <c r="C55" s="23" t="s">
        <v>57</v>
      </c>
      <c r="D55" s="26" t="s">
        <v>58</v>
      </c>
      <c r="E55" s="5">
        <f>'4 wrzsień'!H55</f>
        <v>1500</v>
      </c>
      <c r="F55" s="17"/>
      <c r="G55" s="46"/>
      <c r="H55" s="52">
        <f t="shared" si="0"/>
        <v>1500</v>
      </c>
    </row>
    <row r="56" spans="1:8" ht="76.5">
      <c r="A56" s="22"/>
      <c r="B56" s="23" t="s">
        <v>59</v>
      </c>
      <c r="C56" s="23"/>
      <c r="D56" s="26" t="s">
        <v>60</v>
      </c>
      <c r="E56" s="5">
        <f>'4 wrzsień'!H56</f>
        <v>487942</v>
      </c>
      <c r="F56" s="16">
        <f>SUM(F57:F60)</f>
        <v>0</v>
      </c>
      <c r="G56" s="45">
        <f>SUM(G57:G60)</f>
        <v>0</v>
      </c>
      <c r="H56" s="52">
        <f t="shared" si="0"/>
        <v>487942</v>
      </c>
    </row>
    <row r="57" spans="1:8" ht="12.75">
      <c r="A57" s="22"/>
      <c r="B57" s="23"/>
      <c r="C57" s="23" t="s">
        <v>61</v>
      </c>
      <c r="D57" s="26" t="s">
        <v>62</v>
      </c>
      <c r="E57" s="5">
        <f>'4 wrzsień'!H57</f>
        <v>477800</v>
      </c>
      <c r="F57" s="16"/>
      <c r="G57" s="46"/>
      <c r="H57" s="52">
        <f t="shared" si="0"/>
        <v>477800</v>
      </c>
    </row>
    <row r="58" spans="1:8" ht="12.75">
      <c r="A58" s="22"/>
      <c r="B58" s="23"/>
      <c r="C58" s="23" t="s">
        <v>63</v>
      </c>
      <c r="D58" s="26" t="s">
        <v>64</v>
      </c>
      <c r="E58" s="5">
        <f>'4 wrzsień'!H58</f>
        <v>759</v>
      </c>
      <c r="F58" s="16"/>
      <c r="G58" s="46"/>
      <c r="H58" s="52">
        <f t="shared" si="0"/>
        <v>759</v>
      </c>
    </row>
    <row r="59" spans="1:8" ht="12.75">
      <c r="A59" s="22"/>
      <c r="B59" s="23"/>
      <c r="C59" s="23" t="s">
        <v>65</v>
      </c>
      <c r="D59" s="26" t="s">
        <v>66</v>
      </c>
      <c r="E59" s="5">
        <f>'4 wrzsień'!H59</f>
        <v>8883</v>
      </c>
      <c r="F59" s="16"/>
      <c r="G59" s="46"/>
      <c r="H59" s="52">
        <f t="shared" si="0"/>
        <v>8883</v>
      </c>
    </row>
    <row r="60" spans="1:8" ht="25.5">
      <c r="A60" s="22"/>
      <c r="B60" s="23"/>
      <c r="C60" s="23" t="s">
        <v>67</v>
      </c>
      <c r="D60" s="26" t="s">
        <v>68</v>
      </c>
      <c r="E60" s="5">
        <f>'4 wrzsień'!H60</f>
        <v>500</v>
      </c>
      <c r="F60" s="16"/>
      <c r="G60" s="46"/>
      <c r="H60" s="52">
        <f t="shared" si="0"/>
        <v>500</v>
      </c>
    </row>
    <row r="61" spans="1:8" ht="63.75">
      <c r="A61" s="22"/>
      <c r="B61" s="23" t="s">
        <v>69</v>
      </c>
      <c r="C61" s="23"/>
      <c r="D61" s="26" t="s">
        <v>70</v>
      </c>
      <c r="E61" s="5">
        <f>'4 wrzsień'!H61</f>
        <v>1017738</v>
      </c>
      <c r="F61" s="16">
        <f>SUM(F62:F69)</f>
        <v>0</v>
      </c>
      <c r="G61" s="45">
        <f>SUM(G62:G69)</f>
        <v>0</v>
      </c>
      <c r="H61" s="52">
        <f t="shared" si="0"/>
        <v>1017738</v>
      </c>
    </row>
    <row r="62" spans="1:8" ht="12.75">
      <c r="A62" s="22"/>
      <c r="B62" s="23"/>
      <c r="C62" s="23" t="s">
        <v>61</v>
      </c>
      <c r="D62" s="26" t="s">
        <v>62</v>
      </c>
      <c r="E62" s="5">
        <f>'4 wrzsień'!H62</f>
        <v>204500</v>
      </c>
      <c r="F62" s="16"/>
      <c r="G62" s="45"/>
      <c r="H62" s="52">
        <f t="shared" si="0"/>
        <v>204500</v>
      </c>
    </row>
    <row r="63" spans="1:8" ht="12.75">
      <c r="A63" s="22"/>
      <c r="B63" s="23"/>
      <c r="C63" s="23" t="s">
        <v>63</v>
      </c>
      <c r="D63" s="26" t="s">
        <v>64</v>
      </c>
      <c r="E63" s="5">
        <f>'4 wrzsień'!H63</f>
        <v>604938</v>
      </c>
      <c r="F63" s="16"/>
      <c r="G63" s="45"/>
      <c r="H63" s="52">
        <f t="shared" si="0"/>
        <v>604938</v>
      </c>
    </row>
    <row r="64" spans="1:8" ht="12.75">
      <c r="A64" s="22"/>
      <c r="B64" s="23"/>
      <c r="C64" s="23" t="s">
        <v>65</v>
      </c>
      <c r="D64" s="26" t="s">
        <v>66</v>
      </c>
      <c r="E64" s="5">
        <f>'4 wrzsień'!H64</f>
        <v>71500</v>
      </c>
      <c r="F64" s="16"/>
      <c r="G64" s="46"/>
      <c r="H64" s="52">
        <f t="shared" si="0"/>
        <v>71500</v>
      </c>
    </row>
    <row r="65" spans="1:8" ht="12.75">
      <c r="A65" s="22"/>
      <c r="B65" s="23"/>
      <c r="C65" s="23" t="s">
        <v>71</v>
      </c>
      <c r="D65" s="26" t="s">
        <v>72</v>
      </c>
      <c r="E65" s="5">
        <f>'4 wrzsień'!H65</f>
        <v>61800</v>
      </c>
      <c r="F65" s="16"/>
      <c r="G65" s="46"/>
      <c r="H65" s="52">
        <f t="shared" si="0"/>
        <v>61800</v>
      </c>
    </row>
    <row r="66" spans="1:8" ht="12.75">
      <c r="A66" s="22"/>
      <c r="B66" s="23"/>
      <c r="C66" s="23" t="s">
        <v>73</v>
      </c>
      <c r="D66" s="26" t="s">
        <v>74</v>
      </c>
      <c r="E66" s="5">
        <f>'4 wrzsień'!H66</f>
        <v>6000</v>
      </c>
      <c r="F66" s="16"/>
      <c r="G66" s="46"/>
      <c r="H66" s="52">
        <f t="shared" si="0"/>
        <v>6000</v>
      </c>
    </row>
    <row r="67" spans="1:8" ht="12.75">
      <c r="A67" s="22"/>
      <c r="B67" s="23"/>
      <c r="C67" s="23" t="s">
        <v>75</v>
      </c>
      <c r="D67" s="26" t="s">
        <v>76</v>
      </c>
      <c r="E67" s="5">
        <f>'4 wrzsień'!H67</f>
        <v>5500</v>
      </c>
      <c r="F67" s="16"/>
      <c r="G67" s="46"/>
      <c r="H67" s="52">
        <f t="shared" si="0"/>
        <v>5500</v>
      </c>
    </row>
    <row r="68" spans="1:8" ht="12.75">
      <c r="A68" s="22"/>
      <c r="B68" s="23"/>
      <c r="C68" s="23" t="s">
        <v>77</v>
      </c>
      <c r="D68" s="26" t="s">
        <v>78</v>
      </c>
      <c r="E68" s="5">
        <f>'4 wrzsień'!H68</f>
        <v>53500</v>
      </c>
      <c r="F68" s="16"/>
      <c r="G68" s="46"/>
      <c r="H68" s="52">
        <f t="shared" si="0"/>
        <v>53500</v>
      </c>
    </row>
    <row r="69" spans="1:8" ht="25.5">
      <c r="A69" s="22"/>
      <c r="B69" s="23"/>
      <c r="C69" s="23" t="s">
        <v>67</v>
      </c>
      <c r="D69" s="26" t="s">
        <v>68</v>
      </c>
      <c r="E69" s="5">
        <f>'4 wrzsień'!H69</f>
        <v>10000</v>
      </c>
      <c r="F69" s="16"/>
      <c r="G69" s="46"/>
      <c r="H69" s="52">
        <f t="shared" si="0"/>
        <v>10000</v>
      </c>
    </row>
    <row r="70" spans="1:8" ht="38.25">
      <c r="A70" s="22"/>
      <c r="B70" s="23" t="s">
        <v>79</v>
      </c>
      <c r="C70" s="23"/>
      <c r="D70" s="26" t="s">
        <v>80</v>
      </c>
      <c r="E70" s="5">
        <f>'4 wrzsień'!H70</f>
        <v>63200</v>
      </c>
      <c r="F70" s="16">
        <f>SUM(F71:F76)</f>
        <v>0</v>
      </c>
      <c r="G70" s="45">
        <f>SUM(G71:G76)</f>
        <v>0</v>
      </c>
      <c r="H70" s="52">
        <f t="shared" si="0"/>
        <v>63200</v>
      </c>
    </row>
    <row r="71" spans="1:8" ht="12.75">
      <c r="A71" s="22"/>
      <c r="B71" s="23"/>
      <c r="C71" s="23" t="s">
        <v>81</v>
      </c>
      <c r="D71" s="26" t="s">
        <v>82</v>
      </c>
      <c r="E71" s="5">
        <f>'4 wrzsień'!H71</f>
        <v>500</v>
      </c>
      <c r="F71" s="16"/>
      <c r="G71" s="46"/>
      <c r="H71" s="52">
        <f t="shared" si="0"/>
        <v>500</v>
      </c>
    </row>
    <row r="72" spans="1:8" ht="12.75">
      <c r="A72" s="22"/>
      <c r="B72" s="23"/>
      <c r="C72" s="23" t="s">
        <v>83</v>
      </c>
      <c r="D72" s="26" t="s">
        <v>84</v>
      </c>
      <c r="E72" s="5">
        <f>'4 wrzsień'!H72</f>
        <v>27000</v>
      </c>
      <c r="F72" s="16"/>
      <c r="G72" s="46"/>
      <c r="H72" s="52">
        <f t="shared" si="0"/>
        <v>27000</v>
      </c>
    </row>
    <row r="73" spans="1:8" ht="12.75">
      <c r="A73" s="22"/>
      <c r="B73" s="23"/>
      <c r="C73" s="23" t="s">
        <v>85</v>
      </c>
      <c r="D73" s="26" t="s">
        <v>86</v>
      </c>
      <c r="E73" s="5">
        <f>'4 wrzsień'!H73</f>
        <v>4000</v>
      </c>
      <c r="F73" s="16"/>
      <c r="G73" s="46"/>
      <c r="H73" s="52">
        <f t="shared" si="0"/>
        <v>4000</v>
      </c>
    </row>
    <row r="74" spans="1:8" ht="25.5">
      <c r="A74" s="22"/>
      <c r="B74" s="23"/>
      <c r="C74" s="23" t="s">
        <v>87</v>
      </c>
      <c r="D74" s="26" t="s">
        <v>88</v>
      </c>
      <c r="E74" s="5">
        <f>'4 wrzsień'!H74</f>
        <v>28700</v>
      </c>
      <c r="F74" s="16"/>
      <c r="G74" s="46"/>
      <c r="H74" s="52">
        <f t="shared" si="0"/>
        <v>28700</v>
      </c>
    </row>
    <row r="75" spans="1:8" ht="51">
      <c r="A75" s="22"/>
      <c r="B75" s="23"/>
      <c r="C75" s="23" t="s">
        <v>89</v>
      </c>
      <c r="D75" s="26" t="s">
        <v>90</v>
      </c>
      <c r="E75" s="5">
        <f>'4 wrzsień'!H75</f>
        <v>3000</v>
      </c>
      <c r="F75" s="17"/>
      <c r="G75" s="46"/>
      <c r="H75" s="52">
        <f t="shared" si="0"/>
        <v>3000</v>
      </c>
    </row>
    <row r="76" spans="1:8" ht="25.5">
      <c r="A76" s="22"/>
      <c r="B76" s="23"/>
      <c r="C76" s="23" t="s">
        <v>67</v>
      </c>
      <c r="D76" s="26" t="s">
        <v>68</v>
      </c>
      <c r="E76" s="5">
        <f>'4 wrzsień'!H76</f>
        <v>0</v>
      </c>
      <c r="F76" s="17"/>
      <c r="G76" s="46"/>
      <c r="H76" s="52">
        <f t="shared" si="0"/>
        <v>0</v>
      </c>
    </row>
    <row r="77" spans="1:8" ht="25.5">
      <c r="A77" s="22"/>
      <c r="B77" s="23" t="s">
        <v>91</v>
      </c>
      <c r="C77" s="23"/>
      <c r="D77" s="26" t="s">
        <v>92</v>
      </c>
      <c r="E77" s="5">
        <f>'4 wrzsień'!H77</f>
        <v>1148001</v>
      </c>
      <c r="F77" s="16">
        <f>SUM(F78:F79)</f>
        <v>0</v>
      </c>
      <c r="G77" s="45">
        <f>SUM(G78:G79)</f>
        <v>0</v>
      </c>
      <c r="H77" s="52">
        <f t="shared" si="0"/>
        <v>1148001</v>
      </c>
    </row>
    <row r="78" spans="1:8" ht="12.75">
      <c r="A78" s="22"/>
      <c r="B78" s="23"/>
      <c r="C78" s="23" t="s">
        <v>93</v>
      </c>
      <c r="D78" s="26" t="s">
        <v>94</v>
      </c>
      <c r="E78" s="5">
        <f>'4 wrzsień'!H78</f>
        <v>1141501</v>
      </c>
      <c r="F78" s="16"/>
      <c r="G78" s="46"/>
      <c r="H78" s="52">
        <f t="shared" si="0"/>
        <v>1141501</v>
      </c>
    </row>
    <row r="79" spans="1:8" ht="12.75">
      <c r="A79" s="22"/>
      <c r="B79" s="23"/>
      <c r="C79" s="23" t="s">
        <v>95</v>
      </c>
      <c r="D79" s="26" t="s">
        <v>96</v>
      </c>
      <c r="E79" s="5">
        <f>'4 wrzsień'!H79</f>
        <v>6500</v>
      </c>
      <c r="F79" s="16"/>
      <c r="G79" s="46"/>
      <c r="H79" s="52">
        <f t="shared" si="0"/>
        <v>6500</v>
      </c>
    </row>
    <row r="80" spans="1:8" ht="12.75">
      <c r="A80" s="27" t="s">
        <v>97</v>
      </c>
      <c r="B80" s="29"/>
      <c r="C80" s="29"/>
      <c r="D80" s="31" t="s">
        <v>98</v>
      </c>
      <c r="E80" s="5">
        <f>'4 wrzsień'!H80</f>
        <v>6931017</v>
      </c>
      <c r="F80" s="21">
        <f>F81+F83+F85+F87</f>
        <v>0</v>
      </c>
      <c r="G80" s="21">
        <f>G81+G83+G85+G87</f>
        <v>0</v>
      </c>
      <c r="H80" s="51">
        <f t="shared" si="0"/>
        <v>6931017</v>
      </c>
    </row>
    <row r="81" spans="1:8" ht="25.5">
      <c r="A81" s="22"/>
      <c r="B81" s="23" t="s">
        <v>99</v>
      </c>
      <c r="C81" s="23"/>
      <c r="D81" s="26" t="s">
        <v>100</v>
      </c>
      <c r="E81" s="5">
        <f>'4 wrzsień'!H81</f>
        <v>4082793</v>
      </c>
      <c r="F81" s="16">
        <f>SUM(F82)</f>
        <v>0</v>
      </c>
      <c r="G81" s="45">
        <f>SUM(G82)</f>
        <v>0</v>
      </c>
      <c r="H81" s="52">
        <f t="shared" si="0"/>
        <v>4082793</v>
      </c>
    </row>
    <row r="82" spans="1:8" ht="12.75">
      <c r="A82" s="22"/>
      <c r="B82" s="23"/>
      <c r="C82" s="23" t="s">
        <v>101</v>
      </c>
      <c r="D82" s="26" t="s">
        <v>102</v>
      </c>
      <c r="E82" s="5">
        <f>'4 wrzsień'!H82</f>
        <v>4082793</v>
      </c>
      <c r="F82" s="16"/>
      <c r="G82" s="46"/>
      <c r="H82" s="52">
        <f t="shared" si="0"/>
        <v>4082793</v>
      </c>
    </row>
    <row r="83" spans="1:8" ht="25.5">
      <c r="A83" s="22"/>
      <c r="B83" s="23" t="s">
        <v>103</v>
      </c>
      <c r="C83" s="23"/>
      <c r="D83" s="26" t="s">
        <v>104</v>
      </c>
      <c r="E83" s="5">
        <f>'4 wrzsień'!H83</f>
        <v>2796752</v>
      </c>
      <c r="F83" s="16">
        <f>SUM(F84)</f>
        <v>0</v>
      </c>
      <c r="G83" s="45">
        <f>SUM(G84)</f>
        <v>0</v>
      </c>
      <c r="H83" s="52">
        <f t="shared" si="0"/>
        <v>2796752</v>
      </c>
    </row>
    <row r="84" spans="1:8" ht="12.75">
      <c r="A84" s="22"/>
      <c r="B84" s="23"/>
      <c r="C84" s="23" t="s">
        <v>101</v>
      </c>
      <c r="D84" s="26" t="s">
        <v>105</v>
      </c>
      <c r="E84" s="5">
        <f>'4 wrzsień'!H84</f>
        <v>2796752</v>
      </c>
      <c r="F84" s="16"/>
      <c r="G84" s="46"/>
      <c r="H84" s="52">
        <f t="shared" si="0"/>
        <v>2796752</v>
      </c>
    </row>
    <row r="85" spans="1:8" ht="12.75">
      <c r="A85" s="22"/>
      <c r="B85" s="23" t="s">
        <v>106</v>
      </c>
      <c r="C85" s="23"/>
      <c r="D85" s="26" t="s">
        <v>107</v>
      </c>
      <c r="E85" s="5">
        <f>'4 wrzsień'!H85</f>
        <v>10000</v>
      </c>
      <c r="F85" s="16">
        <f>SUM(F86)</f>
        <v>0</v>
      </c>
      <c r="G85" s="45">
        <f>SUM(G86)</f>
        <v>0</v>
      </c>
      <c r="H85" s="52">
        <f t="shared" si="0"/>
        <v>10000</v>
      </c>
    </row>
    <row r="86" spans="1:8" ht="12.75">
      <c r="A86" s="22"/>
      <c r="B86" s="23"/>
      <c r="C86" s="23" t="s">
        <v>31</v>
      </c>
      <c r="D86" s="26" t="s">
        <v>32</v>
      </c>
      <c r="E86" s="5">
        <f>'4 wrzsień'!H86</f>
        <v>10000</v>
      </c>
      <c r="F86" s="16"/>
      <c r="G86" s="46"/>
      <c r="H86" s="52">
        <f t="shared" si="0"/>
        <v>10000</v>
      </c>
    </row>
    <row r="87" spans="1:8" ht="25.5">
      <c r="A87" s="22"/>
      <c r="B87" s="23" t="s">
        <v>140</v>
      </c>
      <c r="C87" s="23"/>
      <c r="D87" s="26" t="s">
        <v>141</v>
      </c>
      <c r="E87" s="5">
        <f>'4 wrzsień'!H87</f>
        <v>41472</v>
      </c>
      <c r="F87" s="16">
        <f>SUM(F88)</f>
        <v>0</v>
      </c>
      <c r="G87" s="16">
        <f>SUM(G88)</f>
        <v>0</v>
      </c>
      <c r="H87" s="52">
        <f t="shared" si="0"/>
        <v>41472</v>
      </c>
    </row>
    <row r="88" spans="1:8" ht="12.75">
      <c r="A88" s="22"/>
      <c r="B88" s="23"/>
      <c r="C88" s="23" t="s">
        <v>101</v>
      </c>
      <c r="D88" s="26" t="s">
        <v>105</v>
      </c>
      <c r="E88" s="5">
        <f>'4 wrzsień'!H88</f>
        <v>41472</v>
      </c>
      <c r="F88" s="16"/>
      <c r="G88" s="46"/>
      <c r="H88" s="52">
        <f t="shared" si="0"/>
        <v>41472</v>
      </c>
    </row>
    <row r="89" spans="1:8" ht="12.75">
      <c r="A89" s="27" t="s">
        <v>108</v>
      </c>
      <c r="B89" s="29"/>
      <c r="C89" s="29"/>
      <c r="D89" s="31" t="s">
        <v>109</v>
      </c>
      <c r="E89" s="5">
        <f>'4 wrzsień'!H89</f>
        <v>153981</v>
      </c>
      <c r="F89" s="21">
        <f>F90+F93+F95</f>
        <v>0</v>
      </c>
      <c r="G89" s="32">
        <f>G90+G93+G95</f>
        <v>0</v>
      </c>
      <c r="H89" s="51">
        <f t="shared" si="0"/>
        <v>153981</v>
      </c>
    </row>
    <row r="90" spans="1:8" ht="12.75">
      <c r="A90" s="22"/>
      <c r="B90" s="23" t="s">
        <v>110</v>
      </c>
      <c r="C90" s="23"/>
      <c r="D90" s="26" t="s">
        <v>111</v>
      </c>
      <c r="E90" s="5">
        <f>'4 wrzsień'!H90</f>
        <v>113900</v>
      </c>
      <c r="F90" s="16">
        <f>SUM(F91:F92)</f>
        <v>0</v>
      </c>
      <c r="G90" s="16">
        <f>SUM(G91:G92)</f>
        <v>0</v>
      </c>
      <c r="H90" s="52">
        <f aca="true" t="shared" si="1" ref="H90:H122">E90-F90+G90</f>
        <v>113900</v>
      </c>
    </row>
    <row r="91" spans="1:8" ht="38.25">
      <c r="A91" s="22"/>
      <c r="B91" s="23"/>
      <c r="C91" s="23" t="s">
        <v>116</v>
      </c>
      <c r="D91" s="26" t="s">
        <v>117</v>
      </c>
      <c r="E91" s="5">
        <f>'4 wrzsień'!H91</f>
        <v>32900</v>
      </c>
      <c r="F91" s="16"/>
      <c r="G91" s="45"/>
      <c r="H91" s="52">
        <f t="shared" si="1"/>
        <v>32900</v>
      </c>
    </row>
    <row r="92" spans="1:8" ht="12.75">
      <c r="A92" s="22"/>
      <c r="B92" s="23"/>
      <c r="C92" s="23" t="s">
        <v>31</v>
      </c>
      <c r="D92" s="26" t="s">
        <v>32</v>
      </c>
      <c r="E92" s="5">
        <f>'4 wrzsień'!H92</f>
        <v>1000</v>
      </c>
      <c r="F92" s="16"/>
      <c r="G92" s="46"/>
      <c r="H92" s="52">
        <f t="shared" si="1"/>
        <v>1000</v>
      </c>
    </row>
    <row r="93" spans="1:8" ht="12.75">
      <c r="A93" s="22"/>
      <c r="B93" s="23" t="s">
        <v>112</v>
      </c>
      <c r="C93" s="23"/>
      <c r="D93" s="26" t="s">
        <v>113</v>
      </c>
      <c r="E93" s="5">
        <f>'4 wrzsień'!H93</f>
        <v>32000</v>
      </c>
      <c r="F93" s="16">
        <f>SUM(F94)</f>
        <v>0</v>
      </c>
      <c r="G93" s="45">
        <f>SUM(G94)</f>
        <v>0</v>
      </c>
      <c r="H93" s="52">
        <f t="shared" si="1"/>
        <v>32000</v>
      </c>
    </row>
    <row r="94" spans="1:8" ht="12.75">
      <c r="A94" s="22"/>
      <c r="B94" s="23"/>
      <c r="C94" s="23" t="s">
        <v>29</v>
      </c>
      <c r="D94" s="26" t="s">
        <v>30</v>
      </c>
      <c r="E94" s="5">
        <f>'4 wrzsień'!H94</f>
        <v>32000</v>
      </c>
      <c r="F94" s="16"/>
      <c r="G94" s="46"/>
      <c r="H94" s="52">
        <f t="shared" si="1"/>
        <v>32000</v>
      </c>
    </row>
    <row r="95" spans="1:8" ht="12.75">
      <c r="A95" s="22"/>
      <c r="B95" s="23" t="s">
        <v>114</v>
      </c>
      <c r="C95" s="23"/>
      <c r="D95" s="26" t="s">
        <v>115</v>
      </c>
      <c r="E95" s="5">
        <f>'4 wrzsień'!H95</f>
        <v>8081</v>
      </c>
      <c r="F95" s="16">
        <f>SUM(F96)</f>
        <v>0</v>
      </c>
      <c r="G95" s="45">
        <f>SUM(G96)</f>
        <v>0</v>
      </c>
      <c r="H95" s="52">
        <f t="shared" si="1"/>
        <v>8081</v>
      </c>
    </row>
    <row r="96" spans="1:8" ht="38.25">
      <c r="A96" s="22"/>
      <c r="B96" s="23"/>
      <c r="C96" s="23" t="s">
        <v>116</v>
      </c>
      <c r="D96" s="26" t="s">
        <v>117</v>
      </c>
      <c r="E96" s="5">
        <f>'4 wrzsień'!H96</f>
        <v>8081</v>
      </c>
      <c r="F96" s="16"/>
      <c r="G96" s="46"/>
      <c r="H96" s="52">
        <f t="shared" si="1"/>
        <v>8081</v>
      </c>
    </row>
    <row r="97" spans="1:8" ht="12.75">
      <c r="A97" s="27" t="s">
        <v>118</v>
      </c>
      <c r="B97" s="29"/>
      <c r="C97" s="29"/>
      <c r="D97" s="31" t="s">
        <v>119</v>
      </c>
      <c r="E97" s="5">
        <f>'4 wrzsień'!H97</f>
        <v>2292800</v>
      </c>
      <c r="F97" s="21">
        <f>F98+F101+F103+F106+F110+F112</f>
        <v>0</v>
      </c>
      <c r="G97" s="32">
        <f>G98+G101+G103+G106+G110+G112</f>
        <v>26400</v>
      </c>
      <c r="H97" s="51">
        <f t="shared" si="1"/>
        <v>2319200</v>
      </c>
    </row>
    <row r="98" spans="1:8" ht="51">
      <c r="A98" s="22"/>
      <c r="B98" s="23" t="s">
        <v>120</v>
      </c>
      <c r="C98" s="23"/>
      <c r="D98" s="26" t="s">
        <v>121</v>
      </c>
      <c r="E98" s="5">
        <f>'4 wrzsień'!H98</f>
        <v>1820000</v>
      </c>
      <c r="F98" s="16">
        <f>SUM(F99:F100)</f>
        <v>0</v>
      </c>
      <c r="G98" s="45">
        <f>SUM(G99:G100)</f>
        <v>12800</v>
      </c>
      <c r="H98" s="52">
        <f t="shared" si="1"/>
        <v>1832800</v>
      </c>
    </row>
    <row r="99" spans="1:8" ht="63.75">
      <c r="A99" s="22"/>
      <c r="B99" s="23"/>
      <c r="C99" s="23" t="s">
        <v>180</v>
      </c>
      <c r="D99" s="26" t="s">
        <v>181</v>
      </c>
      <c r="E99" s="5"/>
      <c r="F99" s="16"/>
      <c r="G99" s="45">
        <v>5000</v>
      </c>
      <c r="H99" s="45">
        <v>5000</v>
      </c>
    </row>
    <row r="100" spans="1:8" ht="63.75">
      <c r="A100" s="22"/>
      <c r="B100" s="23"/>
      <c r="C100" s="23" t="s">
        <v>37</v>
      </c>
      <c r="D100" s="26" t="s">
        <v>38</v>
      </c>
      <c r="E100" s="5">
        <f>'4 wrzsień'!H99</f>
        <v>1820000</v>
      </c>
      <c r="F100" s="16"/>
      <c r="G100" s="46">
        <v>7800</v>
      </c>
      <c r="H100" s="52">
        <f t="shared" si="1"/>
        <v>1827800</v>
      </c>
    </row>
    <row r="101" spans="1:8" ht="51">
      <c r="A101" s="22"/>
      <c r="B101" s="23" t="s">
        <v>122</v>
      </c>
      <c r="C101" s="23"/>
      <c r="D101" s="26" t="s">
        <v>123</v>
      </c>
      <c r="E101" s="5">
        <f>'4 wrzsień'!H100</f>
        <v>6900</v>
      </c>
      <c r="F101" s="16">
        <f>SUM(F102)</f>
        <v>0</v>
      </c>
      <c r="G101" s="45">
        <f>SUM(G102)</f>
        <v>0</v>
      </c>
      <c r="H101" s="52">
        <f t="shared" si="1"/>
        <v>6900</v>
      </c>
    </row>
    <row r="102" spans="1:8" ht="63.75">
      <c r="A102" s="22"/>
      <c r="B102" s="23"/>
      <c r="C102" s="23" t="s">
        <v>37</v>
      </c>
      <c r="D102" s="26" t="s">
        <v>38</v>
      </c>
      <c r="E102" s="5">
        <f>'4 wrzsień'!H101</f>
        <v>6900</v>
      </c>
      <c r="F102" s="16"/>
      <c r="G102" s="46"/>
      <c r="H102" s="52">
        <f t="shared" si="1"/>
        <v>6900</v>
      </c>
    </row>
    <row r="103" spans="1:8" ht="25.5">
      <c r="A103" s="22"/>
      <c r="B103" s="23" t="s">
        <v>124</v>
      </c>
      <c r="C103" s="23"/>
      <c r="D103" s="26" t="s">
        <v>125</v>
      </c>
      <c r="E103" s="5">
        <f>'4 wrzsień'!H102</f>
        <v>154000</v>
      </c>
      <c r="F103" s="16">
        <f>SUM(F104:F105)</f>
        <v>0</v>
      </c>
      <c r="G103" s="45">
        <f>SUM(G104:G105)</f>
        <v>0</v>
      </c>
      <c r="H103" s="52">
        <f t="shared" si="1"/>
        <v>154000</v>
      </c>
    </row>
    <row r="104" spans="1:8" ht="63.75">
      <c r="A104" s="22"/>
      <c r="B104" s="23"/>
      <c r="C104" s="23" t="s">
        <v>37</v>
      </c>
      <c r="D104" s="26" t="s">
        <v>38</v>
      </c>
      <c r="E104" s="5">
        <f>'4 wrzsień'!H103</f>
        <v>85000</v>
      </c>
      <c r="F104" s="16"/>
      <c r="G104" s="46"/>
      <c r="H104" s="52">
        <f t="shared" si="1"/>
        <v>85000</v>
      </c>
    </row>
    <row r="105" spans="1:8" ht="38.25">
      <c r="A105" s="22"/>
      <c r="B105" s="23"/>
      <c r="C105" s="23" t="s">
        <v>116</v>
      </c>
      <c r="D105" s="26" t="s">
        <v>117</v>
      </c>
      <c r="E105" s="5">
        <f>'4 wrzsień'!H104</f>
        <v>69000</v>
      </c>
      <c r="F105" s="16"/>
      <c r="G105" s="46"/>
      <c r="H105" s="52">
        <f t="shared" si="1"/>
        <v>69000</v>
      </c>
    </row>
    <row r="106" spans="1:8" ht="12.75">
      <c r="A106" s="22"/>
      <c r="B106" s="23" t="s">
        <v>126</v>
      </c>
      <c r="C106" s="23"/>
      <c r="D106" s="26" t="s">
        <v>127</v>
      </c>
      <c r="E106" s="5">
        <f>'4 wrzsień'!H105</f>
        <v>108900</v>
      </c>
      <c r="F106" s="16">
        <f>SUM(F107:F109)</f>
        <v>0</v>
      </c>
      <c r="G106" s="45">
        <f>SUM(G107:G109)</f>
        <v>0</v>
      </c>
      <c r="H106" s="52">
        <f t="shared" si="1"/>
        <v>108900</v>
      </c>
    </row>
    <row r="107" spans="1:8" ht="38.25">
      <c r="A107" s="22"/>
      <c r="B107" s="23"/>
      <c r="C107" s="23" t="s">
        <v>116</v>
      </c>
      <c r="D107" s="26" t="s">
        <v>117</v>
      </c>
      <c r="E107" s="5">
        <f>'4 wrzsień'!H106</f>
        <v>106400</v>
      </c>
      <c r="F107" s="16"/>
      <c r="G107" s="46"/>
      <c r="H107" s="52">
        <f t="shared" si="1"/>
        <v>106400</v>
      </c>
    </row>
    <row r="108" spans="1:8" ht="12.75">
      <c r="A108" s="22"/>
      <c r="B108" s="23"/>
      <c r="C108" s="23" t="s">
        <v>29</v>
      </c>
      <c r="D108" s="26" t="s">
        <v>30</v>
      </c>
      <c r="E108" s="5">
        <f>'4 wrzsień'!H107</f>
        <v>1500</v>
      </c>
      <c r="F108" s="16"/>
      <c r="G108" s="46"/>
      <c r="H108" s="52">
        <f t="shared" si="1"/>
        <v>1500</v>
      </c>
    </row>
    <row r="109" spans="1:8" ht="12.75">
      <c r="A109" s="22"/>
      <c r="B109" s="23"/>
      <c r="C109" s="23" t="s">
        <v>31</v>
      </c>
      <c r="D109" s="26" t="s">
        <v>128</v>
      </c>
      <c r="E109" s="5">
        <f>'4 wrzsień'!H108</f>
        <v>1000</v>
      </c>
      <c r="F109" s="16"/>
      <c r="G109" s="46"/>
      <c r="H109" s="52">
        <f t="shared" si="1"/>
        <v>1000</v>
      </c>
    </row>
    <row r="110" spans="1:8" ht="25.5">
      <c r="A110" s="22"/>
      <c r="B110" s="23" t="s">
        <v>129</v>
      </c>
      <c r="C110" s="23"/>
      <c r="D110" s="26" t="s">
        <v>130</v>
      </c>
      <c r="E110" s="5">
        <f>'4 wrzsień'!H109</f>
        <v>15600</v>
      </c>
      <c r="F110" s="16">
        <f>SUM(F111)</f>
        <v>0</v>
      </c>
      <c r="G110" s="45">
        <f>SUM(G111)</f>
        <v>0</v>
      </c>
      <c r="H110" s="52">
        <f t="shared" si="1"/>
        <v>15600</v>
      </c>
    </row>
    <row r="111" spans="1:8" ht="63.75">
      <c r="A111" s="22"/>
      <c r="B111" s="23"/>
      <c r="C111" s="23" t="s">
        <v>37</v>
      </c>
      <c r="D111" s="26" t="s">
        <v>38</v>
      </c>
      <c r="E111" s="5">
        <f>'4 wrzsień'!H110</f>
        <v>15600</v>
      </c>
      <c r="F111" s="16"/>
      <c r="G111" s="46"/>
      <c r="H111" s="52">
        <f t="shared" si="1"/>
        <v>15600</v>
      </c>
    </row>
    <row r="112" spans="1:8" ht="12.75">
      <c r="A112" s="22"/>
      <c r="B112" s="23" t="s">
        <v>131</v>
      </c>
      <c r="C112" s="23"/>
      <c r="D112" s="26" t="s">
        <v>132</v>
      </c>
      <c r="E112" s="5">
        <f>'4 wrzsień'!H111</f>
        <v>187400</v>
      </c>
      <c r="F112" s="16">
        <f>SUM(F113)</f>
        <v>0</v>
      </c>
      <c r="G112" s="45">
        <f>SUM(G113)</f>
        <v>13600</v>
      </c>
      <c r="H112" s="52">
        <f t="shared" si="1"/>
        <v>201000</v>
      </c>
    </row>
    <row r="113" spans="1:8" ht="38.25">
      <c r="A113" s="22"/>
      <c r="B113" s="23"/>
      <c r="C113" s="23" t="s">
        <v>116</v>
      </c>
      <c r="D113" s="26" t="s">
        <v>117</v>
      </c>
      <c r="E113" s="5">
        <f>'4 wrzsień'!H112</f>
        <v>42400</v>
      </c>
      <c r="F113" s="16"/>
      <c r="G113" s="45">
        <v>13600</v>
      </c>
      <c r="H113" s="52">
        <f t="shared" si="1"/>
        <v>56000</v>
      </c>
    </row>
    <row r="114" spans="1:8" ht="12.75">
      <c r="A114" s="22"/>
      <c r="B114" s="23"/>
      <c r="C114" s="23" t="s">
        <v>148</v>
      </c>
      <c r="D114" s="26"/>
      <c r="E114" s="5">
        <f>'4 wrzsień'!H113</f>
        <v>145000</v>
      </c>
      <c r="F114" s="17"/>
      <c r="G114" s="46"/>
      <c r="H114" s="52">
        <f t="shared" si="1"/>
        <v>145000</v>
      </c>
    </row>
    <row r="115" spans="1:8" ht="12.75">
      <c r="A115" s="64" t="s">
        <v>156</v>
      </c>
      <c r="B115" s="65"/>
      <c r="C115" s="65"/>
      <c r="D115" s="66" t="s">
        <v>159</v>
      </c>
      <c r="E115" s="5">
        <f>'4 wrzsień'!H114</f>
        <v>60327</v>
      </c>
      <c r="F115" s="67"/>
      <c r="G115" s="68"/>
      <c r="H115" s="52">
        <f t="shared" si="1"/>
        <v>60327</v>
      </c>
    </row>
    <row r="116" spans="1:8" ht="12.75">
      <c r="A116" s="22"/>
      <c r="B116" s="23" t="s">
        <v>157</v>
      </c>
      <c r="C116" s="23"/>
      <c r="D116" s="26" t="s">
        <v>158</v>
      </c>
      <c r="E116" s="5">
        <f>'4 wrzsień'!H115</f>
        <v>60327</v>
      </c>
      <c r="F116" s="53">
        <f>SUM(F117)</f>
        <v>0</v>
      </c>
      <c r="G116" s="53">
        <f>SUM(G117)</f>
        <v>0</v>
      </c>
      <c r="H116" s="52">
        <f t="shared" si="1"/>
        <v>60327</v>
      </c>
    </row>
    <row r="117" spans="1:8" ht="38.25">
      <c r="A117" s="22"/>
      <c r="B117" s="23"/>
      <c r="C117" s="23" t="s">
        <v>116</v>
      </c>
      <c r="D117" s="26" t="s">
        <v>117</v>
      </c>
      <c r="E117" s="5">
        <f>'4 wrzsień'!H116</f>
        <v>60327</v>
      </c>
      <c r="F117" s="17"/>
      <c r="G117" s="46"/>
      <c r="H117" s="52">
        <f t="shared" si="1"/>
        <v>60327</v>
      </c>
    </row>
    <row r="118" spans="1:8" ht="25.5">
      <c r="A118" s="64" t="s">
        <v>149</v>
      </c>
      <c r="B118" s="65"/>
      <c r="C118" s="65"/>
      <c r="D118" s="66" t="s">
        <v>153</v>
      </c>
      <c r="E118" s="5">
        <f>'4 wrzsień'!H117</f>
        <v>15000</v>
      </c>
      <c r="F118" s="5">
        <f>F119</f>
        <v>0</v>
      </c>
      <c r="G118" s="5">
        <f>G119</f>
        <v>0</v>
      </c>
      <c r="H118" s="51">
        <f t="shared" si="1"/>
        <v>15000</v>
      </c>
    </row>
    <row r="119" spans="1:8" ht="12.75">
      <c r="A119" s="22"/>
      <c r="B119" s="23" t="s">
        <v>150</v>
      </c>
      <c r="C119" s="23"/>
      <c r="D119" s="26" t="s">
        <v>10</v>
      </c>
      <c r="E119" s="5">
        <f>'4 wrzsień'!H118</f>
        <v>15000</v>
      </c>
      <c r="F119" s="53">
        <f>SUM(F120)</f>
        <v>0</v>
      </c>
      <c r="G119" s="53">
        <f>SUM(G120)</f>
        <v>0</v>
      </c>
      <c r="H119" s="51">
        <f t="shared" si="1"/>
        <v>15000</v>
      </c>
    </row>
    <row r="120" spans="1:8" ht="51">
      <c r="A120" s="22"/>
      <c r="B120" s="23"/>
      <c r="C120" s="23" t="s">
        <v>151</v>
      </c>
      <c r="D120" s="26" t="s">
        <v>162</v>
      </c>
      <c r="E120" s="5">
        <f>'4 wrzsień'!H119</f>
        <v>15000</v>
      </c>
      <c r="F120" s="17"/>
      <c r="G120" s="46"/>
      <c r="H120" s="51">
        <f t="shared" si="1"/>
        <v>15000</v>
      </c>
    </row>
    <row r="121" spans="1:8" ht="12.75">
      <c r="A121" s="22"/>
      <c r="B121" s="23"/>
      <c r="C121" s="24"/>
      <c r="D121" s="25"/>
      <c r="E121" s="5"/>
      <c r="F121" s="17"/>
      <c r="G121" s="46"/>
      <c r="H121" s="52"/>
    </row>
    <row r="122" spans="1:8" ht="12.75">
      <c r="A122" s="77" t="s">
        <v>133</v>
      </c>
      <c r="B122" s="78"/>
      <c r="C122" s="78"/>
      <c r="D122" s="79"/>
      <c r="E122" s="5">
        <f>'4 wrzsień'!H121</f>
        <v>13182914</v>
      </c>
      <c r="F122" s="32">
        <f>F13+F18+F25+F36+F44+F47+F53+F80+F89+F97+F33</f>
        <v>0</v>
      </c>
      <c r="G122" s="32">
        <f>G13+G18+G25+G36+G44+G47+G53+G80+G89+G97+G33</f>
        <v>26400</v>
      </c>
      <c r="H122" s="51">
        <f t="shared" si="1"/>
        <v>13209314</v>
      </c>
    </row>
    <row r="123" ht="12.75">
      <c r="E123" s="5"/>
    </row>
  </sheetData>
  <sheetProtection/>
  <protectedRanges>
    <protectedRange sqref="F15:G17 F19:G32 F89:G113 F35:G86 H99" name="Zakres2"/>
    <protectedRange sqref="A1:H9" name="Zakres1"/>
    <protectedRange sqref="F88:G88" name="Zakres1_1"/>
  </protectedRanges>
  <mergeCells count="1">
    <mergeCell ref="A122:D1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H123"/>
  <sheetViews>
    <sheetView zoomScalePageLayoutView="0" workbookViewId="0" topLeftCell="A1">
      <selection activeCell="F134" sqref="F13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5.00390625" style="0" customWidth="1"/>
    <col min="4" max="4" width="35.140625" style="0" customWidth="1"/>
    <col min="5" max="5" width="10.7109375" style="0" customWidth="1"/>
    <col min="8" max="8" width="10.28125" style="0" customWidth="1"/>
  </cols>
  <sheetData>
    <row r="4" ht="12.75">
      <c r="E4" s="54" t="s">
        <v>138</v>
      </c>
    </row>
    <row r="5" ht="12.75">
      <c r="E5" s="54" t="s">
        <v>185</v>
      </c>
    </row>
    <row r="6" ht="12.75">
      <c r="E6" s="54" t="s">
        <v>186</v>
      </c>
    </row>
    <row r="7" spans="1:5" ht="12.75">
      <c r="A7" s="55" t="s">
        <v>139</v>
      </c>
      <c r="E7" s="54" t="s">
        <v>184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187</v>
      </c>
      <c r="F11" s="40" t="s">
        <v>135</v>
      </c>
      <c r="G11" s="41" t="s">
        <v>136</v>
      </c>
      <c r="H11" s="40" t="s">
        <v>144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'18 wrzesień'!H13</f>
        <v>356103</v>
      </c>
      <c r="F13" s="5">
        <f>F14+F16</f>
        <v>0</v>
      </c>
      <c r="G13" s="43">
        <f>G14+G16</f>
        <v>0</v>
      </c>
      <c r="H13" s="51">
        <f>E13-F13+G13</f>
        <v>356103</v>
      </c>
    </row>
    <row r="14" spans="1:8" ht="25.5">
      <c r="A14" s="6"/>
      <c r="B14" s="7" t="s">
        <v>6</v>
      </c>
      <c r="C14" s="8"/>
      <c r="D14" s="9" t="s">
        <v>7</v>
      </c>
      <c r="E14" s="5">
        <f>'18 wrzesień'!H14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'18 wrzesień'!H15</f>
        <v>60000</v>
      </c>
      <c r="F15" s="15"/>
      <c r="G15" s="44"/>
      <c r="H15" s="52">
        <f aca="true" t="shared" si="0" ref="H15:H89">E15-F15+G15</f>
        <v>60000</v>
      </c>
    </row>
    <row r="16" spans="1:8" ht="12.75">
      <c r="A16" s="6"/>
      <c r="B16" s="7" t="s">
        <v>9</v>
      </c>
      <c r="C16" s="8"/>
      <c r="D16" s="8" t="s">
        <v>10</v>
      </c>
      <c r="E16" s="5">
        <f>'18 wrzesień'!H16</f>
        <v>146103</v>
      </c>
      <c r="F16" s="16">
        <f>SUM(F17)</f>
        <v>0</v>
      </c>
      <c r="G16" s="45">
        <f>SUM(G17)</f>
        <v>0</v>
      </c>
      <c r="H16" s="52">
        <f t="shared" si="0"/>
        <v>146103</v>
      </c>
    </row>
    <row r="17" spans="1:8" ht="89.25">
      <c r="A17" s="10"/>
      <c r="B17" s="11"/>
      <c r="C17" s="11" t="s">
        <v>11</v>
      </c>
      <c r="D17" s="13" t="s">
        <v>12</v>
      </c>
      <c r="E17" s="5">
        <f>'18 wrzesień'!H17</f>
        <v>2850</v>
      </c>
      <c r="F17" s="16"/>
      <c r="G17" s="46">
        <v>0</v>
      </c>
      <c r="H17" s="52">
        <f t="shared" si="0"/>
        <v>2850</v>
      </c>
    </row>
    <row r="18" spans="1:8" ht="12.75">
      <c r="A18" s="18" t="s">
        <v>13</v>
      </c>
      <c r="B18" s="19"/>
      <c r="C18" s="20"/>
      <c r="D18" s="20" t="s">
        <v>14</v>
      </c>
      <c r="E18" s="5">
        <f>'18 wrzesień'!H18</f>
        <v>355192</v>
      </c>
      <c r="F18" s="5">
        <f>F19+F22</f>
        <v>0</v>
      </c>
      <c r="G18" s="5">
        <f>G19+G22</f>
        <v>0</v>
      </c>
      <c r="H18" s="52">
        <f t="shared" si="0"/>
        <v>355192</v>
      </c>
    </row>
    <row r="19" spans="1:8" ht="12.75">
      <c r="A19" s="22"/>
      <c r="B19" s="23" t="s">
        <v>15</v>
      </c>
      <c r="C19" s="24"/>
      <c r="D19" s="25" t="s">
        <v>16</v>
      </c>
      <c r="E19" s="5">
        <f>'18 wrzesień'!H19</f>
        <v>115192</v>
      </c>
      <c r="F19" s="16">
        <f>SUM(F20:F21)</f>
        <v>0</v>
      </c>
      <c r="G19" s="45">
        <f>SUM(G20:G21)</f>
        <v>0</v>
      </c>
      <c r="H19" s="52">
        <f t="shared" si="0"/>
        <v>115192</v>
      </c>
    </row>
    <row r="20" spans="1:8" ht="51">
      <c r="A20" s="22"/>
      <c r="B20" s="23"/>
      <c r="C20" s="24">
        <v>2320</v>
      </c>
      <c r="D20" s="26" t="s">
        <v>17</v>
      </c>
      <c r="E20" s="5">
        <f>'18 wrzesień'!H20</f>
        <v>15192</v>
      </c>
      <c r="F20" s="16"/>
      <c r="G20" s="46"/>
      <c r="H20" s="52">
        <f t="shared" si="0"/>
        <v>15192</v>
      </c>
    </row>
    <row r="21" spans="1:8" ht="76.5">
      <c r="A21" s="22"/>
      <c r="B21" s="23"/>
      <c r="C21" s="24">
        <v>6300</v>
      </c>
      <c r="D21" s="9" t="s">
        <v>18</v>
      </c>
      <c r="E21" s="5">
        <f>'18 wrzesień'!H21</f>
        <v>100000</v>
      </c>
      <c r="F21" s="16"/>
      <c r="G21" s="46">
        <v>0</v>
      </c>
      <c r="H21" s="52">
        <f t="shared" si="0"/>
        <v>100000</v>
      </c>
    </row>
    <row r="22" spans="1:8" ht="12.75">
      <c r="A22" s="22"/>
      <c r="B22" s="23" t="s">
        <v>145</v>
      </c>
      <c r="C22" s="24"/>
      <c r="D22" s="9" t="s">
        <v>146</v>
      </c>
      <c r="E22" s="5">
        <f>'18 wrzesień'!H22</f>
        <v>240000</v>
      </c>
      <c r="F22" s="16">
        <f>SUM(F23)</f>
        <v>0</v>
      </c>
      <c r="G22" s="16">
        <f>SUM(G23)</f>
        <v>0</v>
      </c>
      <c r="H22" s="52">
        <f t="shared" si="0"/>
        <v>240000</v>
      </c>
    </row>
    <row r="23" spans="1:8" ht="76.5">
      <c r="A23" s="22"/>
      <c r="B23" s="23"/>
      <c r="C23" s="24">
        <v>6260</v>
      </c>
      <c r="D23" s="9" t="s">
        <v>163</v>
      </c>
      <c r="E23" s="5">
        <f>'18 wrzesień'!H23</f>
        <v>40000</v>
      </c>
      <c r="F23" s="16"/>
      <c r="G23" s="45"/>
      <c r="H23" s="52">
        <f t="shared" si="0"/>
        <v>40000</v>
      </c>
    </row>
    <row r="24" spans="1:8" ht="76.5">
      <c r="A24" s="22"/>
      <c r="B24" s="23"/>
      <c r="C24" s="24">
        <v>6300</v>
      </c>
      <c r="D24" s="9" t="s">
        <v>18</v>
      </c>
      <c r="E24" s="5">
        <f>'18 wrzesień'!H24</f>
        <v>200000</v>
      </c>
      <c r="F24" s="16"/>
      <c r="G24" s="45"/>
      <c r="H24" s="52">
        <f t="shared" si="0"/>
        <v>200000</v>
      </c>
    </row>
    <row r="25" spans="1:8" ht="12.75">
      <c r="A25" s="27" t="s">
        <v>19</v>
      </c>
      <c r="B25" s="23"/>
      <c r="C25" s="24"/>
      <c r="D25" s="28" t="s">
        <v>20</v>
      </c>
      <c r="E25" s="5">
        <f>'18 wrzesień'!H25</f>
        <v>198448</v>
      </c>
      <c r="F25" s="21">
        <f>F26</f>
        <v>0</v>
      </c>
      <c r="G25" s="32">
        <f>G26</f>
        <v>0</v>
      </c>
      <c r="H25" s="51">
        <f t="shared" si="0"/>
        <v>198448</v>
      </c>
    </row>
    <row r="26" spans="1:8" ht="12.75">
      <c r="A26" s="22"/>
      <c r="B26" s="23" t="s">
        <v>21</v>
      </c>
      <c r="C26" s="24"/>
      <c r="D26" s="25" t="s">
        <v>22</v>
      </c>
      <c r="E26" s="5">
        <f>'18 wrzesień'!H26</f>
        <v>198448</v>
      </c>
      <c r="F26" s="16">
        <f>SUM(F27:F32)</f>
        <v>0</v>
      </c>
      <c r="G26" s="45">
        <f>SUM(G27:G32)</f>
        <v>0</v>
      </c>
      <c r="H26" s="52">
        <f t="shared" si="0"/>
        <v>198448</v>
      </c>
    </row>
    <row r="27" spans="1:8" ht="25.5">
      <c r="A27" s="22"/>
      <c r="B27" s="23"/>
      <c r="C27" s="23" t="s">
        <v>23</v>
      </c>
      <c r="D27" s="26" t="s">
        <v>24</v>
      </c>
      <c r="E27" s="5">
        <f>'18 wrzesień'!H27</f>
        <v>8156</v>
      </c>
      <c r="F27" s="16"/>
      <c r="G27" s="46"/>
      <c r="H27" s="52">
        <f t="shared" si="0"/>
        <v>8156</v>
      </c>
    </row>
    <row r="28" spans="1:8" ht="12.75">
      <c r="A28" s="22"/>
      <c r="B28" s="23"/>
      <c r="C28" s="23" t="s">
        <v>25</v>
      </c>
      <c r="D28" s="25" t="s">
        <v>26</v>
      </c>
      <c r="E28" s="5">
        <f>'18 wrzesień'!H28</f>
        <v>0</v>
      </c>
      <c r="F28" s="16"/>
      <c r="G28" s="46"/>
      <c r="H28" s="52">
        <f t="shared" si="0"/>
        <v>0</v>
      </c>
    </row>
    <row r="29" spans="1:8" ht="89.25">
      <c r="A29" s="22"/>
      <c r="B29" s="23"/>
      <c r="C29" s="23" t="s">
        <v>11</v>
      </c>
      <c r="D29" s="26" t="s">
        <v>12</v>
      </c>
      <c r="E29" s="5">
        <f>'18 wrzesień'!H29</f>
        <v>83792</v>
      </c>
      <c r="F29" s="16"/>
      <c r="G29" s="46"/>
      <c r="H29" s="52">
        <f t="shared" si="0"/>
        <v>83792</v>
      </c>
    </row>
    <row r="30" spans="1:8" ht="51">
      <c r="A30" s="22"/>
      <c r="B30" s="23"/>
      <c r="C30" s="23" t="s">
        <v>27</v>
      </c>
      <c r="D30" s="26" t="s">
        <v>28</v>
      </c>
      <c r="E30" s="5">
        <f>'18 wrzesień'!H30</f>
        <v>98000</v>
      </c>
      <c r="F30" s="16"/>
      <c r="G30" s="45"/>
      <c r="H30" s="52">
        <f t="shared" si="0"/>
        <v>98000</v>
      </c>
    </row>
    <row r="31" spans="1:8" ht="12.75">
      <c r="A31" s="22"/>
      <c r="B31" s="23"/>
      <c r="C31" s="23" t="s">
        <v>29</v>
      </c>
      <c r="D31" s="25" t="s">
        <v>30</v>
      </c>
      <c r="E31" s="5">
        <f>'18 wrzesień'!H31</f>
        <v>8000</v>
      </c>
      <c r="F31" s="16"/>
      <c r="G31" s="46"/>
      <c r="H31" s="52">
        <f t="shared" si="0"/>
        <v>8000</v>
      </c>
    </row>
    <row r="32" spans="1:8" ht="12.75">
      <c r="A32" s="22"/>
      <c r="B32" s="23"/>
      <c r="C32" s="23" t="s">
        <v>31</v>
      </c>
      <c r="D32" s="25" t="s">
        <v>32</v>
      </c>
      <c r="E32" s="5">
        <f>'18 wrzesień'!H32</f>
        <v>500</v>
      </c>
      <c r="F32" s="16"/>
      <c r="G32" s="46"/>
      <c r="H32" s="52">
        <f t="shared" si="0"/>
        <v>500</v>
      </c>
    </row>
    <row r="33" spans="1:8" ht="12.75">
      <c r="A33" s="64" t="s">
        <v>164</v>
      </c>
      <c r="B33" s="65"/>
      <c r="C33" s="65"/>
      <c r="D33" s="71" t="s">
        <v>167</v>
      </c>
      <c r="E33" s="5">
        <f>'18 wrzesień'!H33</f>
        <v>4000</v>
      </c>
      <c r="F33" s="5">
        <f>F34</f>
        <v>0</v>
      </c>
      <c r="G33" s="5">
        <f>G34</f>
        <v>0</v>
      </c>
      <c r="H33" s="52">
        <f t="shared" si="0"/>
        <v>4000</v>
      </c>
    </row>
    <row r="34" spans="1:8" ht="12.75">
      <c r="A34" s="22"/>
      <c r="B34" s="69" t="s">
        <v>165</v>
      </c>
      <c r="C34" s="23"/>
      <c r="D34" s="70" t="s">
        <v>168</v>
      </c>
      <c r="E34" s="5">
        <f>'18 wrzesień'!H34</f>
        <v>4000</v>
      </c>
      <c r="F34" s="5">
        <f>SUM(F35)</f>
        <v>0</v>
      </c>
      <c r="G34" s="5">
        <f>SUM(G35)</f>
        <v>0</v>
      </c>
      <c r="H34" s="52">
        <f t="shared" si="0"/>
        <v>4000</v>
      </c>
    </row>
    <row r="35" spans="1:8" ht="63.75">
      <c r="A35" s="22"/>
      <c r="B35" s="23"/>
      <c r="C35" s="69" t="s">
        <v>166</v>
      </c>
      <c r="D35" s="73" t="s">
        <v>169</v>
      </c>
      <c r="E35" s="5">
        <f>'18 wrzesień'!H35</f>
        <v>4000</v>
      </c>
      <c r="F35" s="16"/>
      <c r="G35" s="45"/>
      <c r="H35" s="52">
        <f t="shared" si="0"/>
        <v>4000</v>
      </c>
    </row>
    <row r="36" spans="1:8" ht="12.75">
      <c r="A36" s="27" t="s">
        <v>33</v>
      </c>
      <c r="B36" s="29"/>
      <c r="C36" s="29"/>
      <c r="D36" s="30" t="s">
        <v>34</v>
      </c>
      <c r="E36" s="5">
        <f>'18 wrzesień'!H36</f>
        <v>76111</v>
      </c>
      <c r="F36" s="21">
        <f>F37+F40</f>
        <v>0</v>
      </c>
      <c r="G36" s="32">
        <f>G37+G40</f>
        <v>0</v>
      </c>
      <c r="H36" s="51">
        <f t="shared" si="0"/>
        <v>76111</v>
      </c>
    </row>
    <row r="37" spans="1:8" ht="12.75">
      <c r="A37" s="22"/>
      <c r="B37" s="23" t="s">
        <v>35</v>
      </c>
      <c r="C37" s="23"/>
      <c r="D37" s="25" t="s">
        <v>36</v>
      </c>
      <c r="E37" s="5">
        <f>'18 wrzesień'!H37</f>
        <v>70611</v>
      </c>
      <c r="F37" s="16">
        <f>SUM(F38:F39)</f>
        <v>0</v>
      </c>
      <c r="G37" s="45">
        <f>SUM(G38:G39)</f>
        <v>0</v>
      </c>
      <c r="H37" s="52">
        <f t="shared" si="0"/>
        <v>70611</v>
      </c>
    </row>
    <row r="38" spans="1:8" ht="63.75">
      <c r="A38" s="22"/>
      <c r="B38" s="23"/>
      <c r="C38" s="23" t="s">
        <v>37</v>
      </c>
      <c r="D38" s="26" t="s">
        <v>38</v>
      </c>
      <c r="E38" s="5">
        <f>'18 wrzesień'!H38</f>
        <v>68611</v>
      </c>
      <c r="F38" s="16"/>
      <c r="G38" s="46"/>
      <c r="H38" s="52">
        <f t="shared" si="0"/>
        <v>68611</v>
      </c>
    </row>
    <row r="39" spans="1:8" ht="51">
      <c r="A39" s="22"/>
      <c r="B39" s="23"/>
      <c r="C39" s="23" t="s">
        <v>39</v>
      </c>
      <c r="D39" s="26" t="s">
        <v>40</v>
      </c>
      <c r="E39" s="5">
        <f>'18 wrzesień'!H39</f>
        <v>2000</v>
      </c>
      <c r="F39" s="16"/>
      <c r="G39" s="46"/>
      <c r="H39" s="52">
        <f t="shared" si="0"/>
        <v>2000</v>
      </c>
    </row>
    <row r="40" spans="1:8" ht="12.75">
      <c r="A40" s="22"/>
      <c r="B40" s="23" t="s">
        <v>41</v>
      </c>
      <c r="C40" s="23"/>
      <c r="D40" s="25" t="s">
        <v>42</v>
      </c>
      <c r="E40" s="5">
        <f>'18 wrzesień'!H40</f>
        <v>5500</v>
      </c>
      <c r="F40" s="16">
        <f>SUM(F41:F43)</f>
        <v>0</v>
      </c>
      <c r="G40" s="45">
        <f>SUM(G41:G43)</f>
        <v>0</v>
      </c>
      <c r="H40" s="52">
        <f t="shared" si="0"/>
        <v>5500</v>
      </c>
    </row>
    <row r="41" spans="1:8" ht="12.75">
      <c r="A41" s="22"/>
      <c r="B41" s="23"/>
      <c r="C41" s="23" t="s">
        <v>25</v>
      </c>
      <c r="D41" s="25" t="s">
        <v>26</v>
      </c>
      <c r="E41" s="5">
        <f>'18 wrzesień'!H41</f>
        <v>2500</v>
      </c>
      <c r="F41" s="16"/>
      <c r="G41" s="46"/>
      <c r="H41" s="52">
        <f t="shared" si="0"/>
        <v>2500</v>
      </c>
    </row>
    <row r="42" spans="1:8" ht="12.75">
      <c r="A42" s="22"/>
      <c r="B42" s="23"/>
      <c r="C42" s="23" t="s">
        <v>29</v>
      </c>
      <c r="D42" s="25" t="s">
        <v>30</v>
      </c>
      <c r="E42" s="5">
        <f>'18 wrzesień'!H42</f>
        <v>2000</v>
      </c>
      <c r="F42" s="16"/>
      <c r="G42" s="46"/>
      <c r="H42" s="52">
        <f t="shared" si="0"/>
        <v>2000</v>
      </c>
    </row>
    <row r="43" spans="1:8" ht="12.75">
      <c r="A43" s="22"/>
      <c r="B43" s="23"/>
      <c r="C43" s="23" t="s">
        <v>43</v>
      </c>
      <c r="D43" s="25" t="s">
        <v>44</v>
      </c>
      <c r="E43" s="5">
        <f>'18 wrzesień'!H43</f>
        <v>1000</v>
      </c>
      <c r="F43" s="16"/>
      <c r="G43" s="46"/>
      <c r="H43" s="52">
        <f t="shared" si="0"/>
        <v>1000</v>
      </c>
    </row>
    <row r="44" spans="1:8" ht="38.25">
      <c r="A44" s="27" t="s">
        <v>45</v>
      </c>
      <c r="B44" s="29"/>
      <c r="C44" s="29"/>
      <c r="D44" s="31" t="s">
        <v>46</v>
      </c>
      <c r="E44" s="5">
        <f>'18 wrzesień'!H44</f>
        <v>924</v>
      </c>
      <c r="F44" s="21">
        <f>F45</f>
        <v>0</v>
      </c>
      <c r="G44" s="32">
        <f>G45</f>
        <v>0</v>
      </c>
      <c r="H44" s="51">
        <f t="shared" si="0"/>
        <v>924</v>
      </c>
    </row>
    <row r="45" spans="1:8" ht="38.25">
      <c r="A45" s="22"/>
      <c r="B45" s="23" t="s">
        <v>47</v>
      </c>
      <c r="C45" s="23"/>
      <c r="D45" s="26" t="s">
        <v>48</v>
      </c>
      <c r="E45" s="5">
        <f>'18 wrzesień'!H45</f>
        <v>924</v>
      </c>
      <c r="F45" s="16">
        <f>SUM(F46)</f>
        <v>0</v>
      </c>
      <c r="G45" s="45">
        <f>SUM(G46)</f>
        <v>0</v>
      </c>
      <c r="H45" s="52">
        <f t="shared" si="0"/>
        <v>924</v>
      </c>
    </row>
    <row r="46" spans="1:8" ht="63.75">
      <c r="A46" s="22"/>
      <c r="B46" s="23"/>
      <c r="C46" s="23" t="s">
        <v>37</v>
      </c>
      <c r="D46" s="26" t="s">
        <v>38</v>
      </c>
      <c r="E46" s="5">
        <f>'18 wrzesień'!H46</f>
        <v>924</v>
      </c>
      <c r="F46" s="16"/>
      <c r="G46" s="46"/>
      <c r="H46" s="52">
        <f t="shared" si="0"/>
        <v>924</v>
      </c>
    </row>
    <row r="47" spans="1:8" ht="25.5">
      <c r="A47" s="27" t="s">
        <v>49</v>
      </c>
      <c r="B47" s="29"/>
      <c r="C47" s="29"/>
      <c r="D47" s="31" t="s">
        <v>50</v>
      </c>
      <c r="E47" s="5">
        <f>'18 wrzesień'!H47</f>
        <v>20630</v>
      </c>
      <c r="F47" s="21">
        <f>F49+F51</f>
        <v>0</v>
      </c>
      <c r="G47" s="21">
        <f>G49+G51</f>
        <v>0</v>
      </c>
      <c r="H47" s="51">
        <f t="shared" si="0"/>
        <v>20630</v>
      </c>
    </row>
    <row r="48" spans="1:8" ht="12.75">
      <c r="A48" s="27"/>
      <c r="B48" s="29" t="s">
        <v>174</v>
      </c>
      <c r="C48" s="29"/>
      <c r="D48" s="31" t="s">
        <v>176</v>
      </c>
      <c r="E48" s="5">
        <f>'18 wrzesień'!H48</f>
        <v>20230</v>
      </c>
      <c r="F48" s="21">
        <f>F49</f>
        <v>0</v>
      </c>
      <c r="G48" s="21">
        <f>G49</f>
        <v>0</v>
      </c>
      <c r="H48" s="51">
        <f t="shared" si="0"/>
        <v>20230</v>
      </c>
    </row>
    <row r="49" spans="1:8" ht="63.75">
      <c r="A49" s="27"/>
      <c r="B49" s="29"/>
      <c r="C49" s="74" t="s">
        <v>175</v>
      </c>
      <c r="D49" s="75" t="s">
        <v>177</v>
      </c>
      <c r="E49" s="5">
        <f>'18 wrzesień'!H49</f>
        <v>20230</v>
      </c>
      <c r="F49" s="21">
        <v>0</v>
      </c>
      <c r="G49" s="21"/>
      <c r="H49" s="51">
        <f t="shared" si="0"/>
        <v>20230</v>
      </c>
    </row>
    <row r="50" spans="1:8" ht="12.75">
      <c r="A50" s="27"/>
      <c r="B50" s="29"/>
      <c r="C50" s="29"/>
      <c r="D50" s="31"/>
      <c r="E50" s="5">
        <f>'18 wrzesień'!H50</f>
        <v>0</v>
      </c>
      <c r="F50" s="21"/>
      <c r="G50" s="32"/>
      <c r="H50" s="51"/>
    </row>
    <row r="51" spans="1:8" ht="12.75">
      <c r="A51" s="22"/>
      <c r="B51" s="23" t="s">
        <v>51</v>
      </c>
      <c r="C51" s="23"/>
      <c r="D51" s="26" t="s">
        <v>52</v>
      </c>
      <c r="E51" s="5">
        <f>'18 wrzesień'!H51</f>
        <v>400</v>
      </c>
      <c r="F51" s="16">
        <f>SUM(F52)</f>
        <v>0</v>
      </c>
      <c r="G51" s="45">
        <f>SUM(G52)</f>
        <v>0</v>
      </c>
      <c r="H51" s="52">
        <f t="shared" si="0"/>
        <v>400</v>
      </c>
    </row>
    <row r="52" spans="1:8" ht="63.75">
      <c r="A52" s="22"/>
      <c r="B52" s="23"/>
      <c r="C52" s="23" t="s">
        <v>37</v>
      </c>
      <c r="D52" s="26" t="s">
        <v>38</v>
      </c>
      <c r="E52" s="5">
        <f>'18 wrzesień'!H52</f>
        <v>400</v>
      </c>
      <c r="F52" s="17"/>
      <c r="G52" s="46"/>
      <c r="H52" s="52">
        <f t="shared" si="0"/>
        <v>400</v>
      </c>
    </row>
    <row r="53" spans="1:8" ht="63.75">
      <c r="A53" s="27" t="s">
        <v>53</v>
      </c>
      <c r="B53" s="23"/>
      <c r="C53" s="29"/>
      <c r="D53" s="31" t="s">
        <v>54</v>
      </c>
      <c r="E53" s="5">
        <f>'18 wrzesień'!H53</f>
        <v>2718381</v>
      </c>
      <c r="F53" s="21">
        <f>F54+F56+F61+F70+F77</f>
        <v>0</v>
      </c>
      <c r="G53" s="32">
        <f>G54+G56+G61+G70+G77</f>
        <v>0</v>
      </c>
      <c r="H53" s="51">
        <f t="shared" si="0"/>
        <v>2718381</v>
      </c>
    </row>
    <row r="54" spans="1:8" ht="25.5">
      <c r="A54" s="22"/>
      <c r="B54" s="23" t="s">
        <v>55</v>
      </c>
      <c r="C54" s="23"/>
      <c r="D54" s="26" t="s">
        <v>56</v>
      </c>
      <c r="E54" s="5">
        <f>'18 wrzesień'!H54</f>
        <v>1500</v>
      </c>
      <c r="F54" s="16">
        <f>SUM(F55)</f>
        <v>0</v>
      </c>
      <c r="G54" s="45">
        <f>SUM(G55)</f>
        <v>0</v>
      </c>
      <c r="H54" s="52">
        <f t="shared" si="0"/>
        <v>1500</v>
      </c>
    </row>
    <row r="55" spans="1:8" ht="38.25">
      <c r="A55" s="22"/>
      <c r="B55" s="23"/>
      <c r="C55" s="23" t="s">
        <v>57</v>
      </c>
      <c r="D55" s="26" t="s">
        <v>58</v>
      </c>
      <c r="E55" s="5">
        <f>'18 wrzesień'!H55</f>
        <v>1500</v>
      </c>
      <c r="F55" s="17"/>
      <c r="G55" s="46"/>
      <c r="H55" s="52">
        <f t="shared" si="0"/>
        <v>1500</v>
      </c>
    </row>
    <row r="56" spans="1:8" ht="76.5">
      <c r="A56" s="22"/>
      <c r="B56" s="23" t="s">
        <v>59</v>
      </c>
      <c r="C56" s="23"/>
      <c r="D56" s="26" t="s">
        <v>60</v>
      </c>
      <c r="E56" s="5">
        <f>'18 wrzesień'!H56</f>
        <v>487942</v>
      </c>
      <c r="F56" s="16">
        <f>SUM(F57:F60)</f>
        <v>0</v>
      </c>
      <c r="G56" s="45">
        <f>SUM(G57:G60)</f>
        <v>0</v>
      </c>
      <c r="H56" s="52">
        <f t="shared" si="0"/>
        <v>487942</v>
      </c>
    </row>
    <row r="57" spans="1:8" ht="12.75">
      <c r="A57" s="22"/>
      <c r="B57" s="23"/>
      <c r="C57" s="23" t="s">
        <v>61</v>
      </c>
      <c r="D57" s="26" t="s">
        <v>62</v>
      </c>
      <c r="E57" s="5">
        <f>'18 wrzesień'!H57</f>
        <v>477800</v>
      </c>
      <c r="F57" s="16"/>
      <c r="G57" s="46"/>
      <c r="H57" s="52">
        <f t="shared" si="0"/>
        <v>477800</v>
      </c>
    </row>
    <row r="58" spans="1:8" ht="12.75">
      <c r="A58" s="22"/>
      <c r="B58" s="23"/>
      <c r="C58" s="23" t="s">
        <v>63</v>
      </c>
      <c r="D58" s="26" t="s">
        <v>64</v>
      </c>
      <c r="E58" s="5">
        <f>'18 wrzesień'!H58</f>
        <v>759</v>
      </c>
      <c r="F58" s="16"/>
      <c r="G58" s="46"/>
      <c r="H58" s="52">
        <f t="shared" si="0"/>
        <v>759</v>
      </c>
    </row>
    <row r="59" spans="1:8" ht="12.75">
      <c r="A59" s="22"/>
      <c r="B59" s="23"/>
      <c r="C59" s="23" t="s">
        <v>65</v>
      </c>
      <c r="D59" s="26" t="s">
        <v>66</v>
      </c>
      <c r="E59" s="5">
        <f>'18 wrzesień'!H59</f>
        <v>8883</v>
      </c>
      <c r="F59" s="16"/>
      <c r="G59" s="46"/>
      <c r="H59" s="52">
        <f t="shared" si="0"/>
        <v>8883</v>
      </c>
    </row>
    <row r="60" spans="1:8" ht="25.5">
      <c r="A60" s="22"/>
      <c r="B60" s="23"/>
      <c r="C60" s="23" t="s">
        <v>67</v>
      </c>
      <c r="D60" s="26" t="s">
        <v>68</v>
      </c>
      <c r="E60" s="5">
        <f>'18 wrzesień'!H60</f>
        <v>500</v>
      </c>
      <c r="F60" s="16"/>
      <c r="G60" s="46"/>
      <c r="H60" s="52">
        <f t="shared" si="0"/>
        <v>500</v>
      </c>
    </row>
    <row r="61" spans="1:8" ht="63.75">
      <c r="A61" s="22"/>
      <c r="B61" s="23" t="s">
        <v>69</v>
      </c>
      <c r="C61" s="23"/>
      <c r="D61" s="26" t="s">
        <v>70</v>
      </c>
      <c r="E61" s="5">
        <f>'18 wrzesień'!H61</f>
        <v>1017738</v>
      </c>
      <c r="F61" s="16">
        <f>SUM(F62:F69)</f>
        <v>0</v>
      </c>
      <c r="G61" s="45">
        <f>SUM(G62:G69)</f>
        <v>0</v>
      </c>
      <c r="H61" s="52">
        <f t="shared" si="0"/>
        <v>1017738</v>
      </c>
    </row>
    <row r="62" spans="1:8" ht="12.75">
      <c r="A62" s="22"/>
      <c r="B62" s="23"/>
      <c r="C62" s="23" t="s">
        <v>61</v>
      </c>
      <c r="D62" s="26" t="s">
        <v>62</v>
      </c>
      <c r="E62" s="5">
        <f>'18 wrzesień'!H62</f>
        <v>204500</v>
      </c>
      <c r="F62" s="16"/>
      <c r="G62" s="45"/>
      <c r="H62" s="52">
        <f t="shared" si="0"/>
        <v>204500</v>
      </c>
    </row>
    <row r="63" spans="1:8" ht="12.75">
      <c r="A63" s="22"/>
      <c r="B63" s="23"/>
      <c r="C63" s="23" t="s">
        <v>63</v>
      </c>
      <c r="D63" s="26" t="s">
        <v>64</v>
      </c>
      <c r="E63" s="5">
        <f>'18 wrzesień'!H63</f>
        <v>604938</v>
      </c>
      <c r="F63" s="16"/>
      <c r="G63" s="45"/>
      <c r="H63" s="52">
        <f t="shared" si="0"/>
        <v>604938</v>
      </c>
    </row>
    <row r="64" spans="1:8" ht="12.75">
      <c r="A64" s="22"/>
      <c r="B64" s="23"/>
      <c r="C64" s="23" t="s">
        <v>65</v>
      </c>
      <c r="D64" s="26" t="s">
        <v>66</v>
      </c>
      <c r="E64" s="5">
        <f>'18 wrzesień'!H64</f>
        <v>71500</v>
      </c>
      <c r="F64" s="16"/>
      <c r="G64" s="46"/>
      <c r="H64" s="52">
        <f t="shared" si="0"/>
        <v>71500</v>
      </c>
    </row>
    <row r="65" spans="1:8" ht="12.75">
      <c r="A65" s="22"/>
      <c r="B65" s="23"/>
      <c r="C65" s="23" t="s">
        <v>71</v>
      </c>
      <c r="D65" s="26" t="s">
        <v>72</v>
      </c>
      <c r="E65" s="5">
        <f>'18 wrzesień'!H65</f>
        <v>61800</v>
      </c>
      <c r="F65" s="16"/>
      <c r="G65" s="46"/>
      <c r="H65" s="52">
        <f t="shared" si="0"/>
        <v>61800</v>
      </c>
    </row>
    <row r="66" spans="1:8" ht="12.75">
      <c r="A66" s="22"/>
      <c r="B66" s="23"/>
      <c r="C66" s="23" t="s">
        <v>73</v>
      </c>
      <c r="D66" s="26" t="s">
        <v>74</v>
      </c>
      <c r="E66" s="5">
        <f>'18 wrzesień'!H66</f>
        <v>6000</v>
      </c>
      <c r="F66" s="16"/>
      <c r="G66" s="46"/>
      <c r="H66" s="52">
        <f t="shared" si="0"/>
        <v>6000</v>
      </c>
    </row>
    <row r="67" spans="1:8" ht="12.75">
      <c r="A67" s="22"/>
      <c r="B67" s="23"/>
      <c r="C67" s="23" t="s">
        <v>75</v>
      </c>
      <c r="D67" s="26" t="s">
        <v>76</v>
      </c>
      <c r="E67" s="5">
        <f>'18 wrzesień'!H67</f>
        <v>5500</v>
      </c>
      <c r="F67" s="16"/>
      <c r="G67" s="46"/>
      <c r="H67" s="52">
        <f t="shared" si="0"/>
        <v>5500</v>
      </c>
    </row>
    <row r="68" spans="1:8" ht="12.75">
      <c r="A68" s="22"/>
      <c r="B68" s="23"/>
      <c r="C68" s="23" t="s">
        <v>77</v>
      </c>
      <c r="D68" s="26" t="s">
        <v>78</v>
      </c>
      <c r="E68" s="5">
        <f>'18 wrzesień'!H68</f>
        <v>53500</v>
      </c>
      <c r="F68" s="16"/>
      <c r="G68" s="46"/>
      <c r="H68" s="52">
        <f t="shared" si="0"/>
        <v>53500</v>
      </c>
    </row>
    <row r="69" spans="1:8" ht="25.5">
      <c r="A69" s="22"/>
      <c r="B69" s="23"/>
      <c r="C69" s="23" t="s">
        <v>67</v>
      </c>
      <c r="D69" s="26" t="s">
        <v>68</v>
      </c>
      <c r="E69" s="5">
        <f>'18 wrzesień'!H69</f>
        <v>10000</v>
      </c>
      <c r="F69" s="16"/>
      <c r="G69" s="46"/>
      <c r="H69" s="52">
        <f t="shared" si="0"/>
        <v>10000</v>
      </c>
    </row>
    <row r="70" spans="1:8" ht="38.25">
      <c r="A70" s="22"/>
      <c r="B70" s="23" t="s">
        <v>79</v>
      </c>
      <c r="C70" s="23"/>
      <c r="D70" s="26" t="s">
        <v>80</v>
      </c>
      <c r="E70" s="5">
        <f>'18 wrzesień'!H70</f>
        <v>63200</v>
      </c>
      <c r="F70" s="16">
        <f>SUM(F71:F76)</f>
        <v>0</v>
      </c>
      <c r="G70" s="45">
        <f>SUM(G71:G76)</f>
        <v>0</v>
      </c>
      <c r="H70" s="52">
        <f t="shared" si="0"/>
        <v>63200</v>
      </c>
    </row>
    <row r="71" spans="1:8" ht="12.75">
      <c r="A71" s="22"/>
      <c r="B71" s="23"/>
      <c r="C71" s="23" t="s">
        <v>81</v>
      </c>
      <c r="D71" s="26" t="s">
        <v>82</v>
      </c>
      <c r="E71" s="5">
        <f>'18 wrzesień'!H71</f>
        <v>500</v>
      </c>
      <c r="F71" s="16"/>
      <c r="G71" s="46"/>
      <c r="H71" s="52">
        <f t="shared" si="0"/>
        <v>500</v>
      </c>
    </row>
    <row r="72" spans="1:8" ht="12.75">
      <c r="A72" s="22"/>
      <c r="B72" s="23"/>
      <c r="C72" s="23" t="s">
        <v>83</v>
      </c>
      <c r="D72" s="26" t="s">
        <v>84</v>
      </c>
      <c r="E72" s="5">
        <f>'18 wrzesień'!H72</f>
        <v>27000</v>
      </c>
      <c r="F72" s="16"/>
      <c r="G72" s="46"/>
      <c r="H72" s="52">
        <f t="shared" si="0"/>
        <v>27000</v>
      </c>
    </row>
    <row r="73" spans="1:8" ht="12.75">
      <c r="A73" s="22"/>
      <c r="B73" s="23"/>
      <c r="C73" s="23" t="s">
        <v>85</v>
      </c>
      <c r="D73" s="26" t="s">
        <v>86</v>
      </c>
      <c r="E73" s="5">
        <f>'18 wrzesień'!H73</f>
        <v>4000</v>
      </c>
      <c r="F73" s="16"/>
      <c r="G73" s="46"/>
      <c r="H73" s="52">
        <f t="shared" si="0"/>
        <v>4000</v>
      </c>
    </row>
    <row r="74" spans="1:8" ht="25.5">
      <c r="A74" s="22"/>
      <c r="B74" s="23"/>
      <c r="C74" s="23" t="s">
        <v>87</v>
      </c>
      <c r="D74" s="26" t="s">
        <v>88</v>
      </c>
      <c r="E74" s="5">
        <f>'18 wrzesień'!H74</f>
        <v>28700</v>
      </c>
      <c r="F74" s="16"/>
      <c r="G74" s="46"/>
      <c r="H74" s="52">
        <f t="shared" si="0"/>
        <v>28700</v>
      </c>
    </row>
    <row r="75" spans="1:8" ht="51">
      <c r="A75" s="22"/>
      <c r="B75" s="23"/>
      <c r="C75" s="23" t="s">
        <v>89</v>
      </c>
      <c r="D75" s="26" t="s">
        <v>90</v>
      </c>
      <c r="E75" s="5">
        <f>'18 wrzesień'!H75</f>
        <v>3000</v>
      </c>
      <c r="F75" s="17"/>
      <c r="G75" s="46"/>
      <c r="H75" s="52">
        <f t="shared" si="0"/>
        <v>3000</v>
      </c>
    </row>
    <row r="76" spans="1:8" ht="25.5">
      <c r="A76" s="22"/>
      <c r="B76" s="23"/>
      <c r="C76" s="23" t="s">
        <v>67</v>
      </c>
      <c r="D76" s="26" t="s">
        <v>68</v>
      </c>
      <c r="E76" s="5">
        <f>'18 wrzesień'!H76</f>
        <v>0</v>
      </c>
      <c r="F76" s="17"/>
      <c r="G76" s="46"/>
      <c r="H76" s="52">
        <f t="shared" si="0"/>
        <v>0</v>
      </c>
    </row>
    <row r="77" spans="1:8" ht="25.5">
      <c r="A77" s="22"/>
      <c r="B77" s="23" t="s">
        <v>91</v>
      </c>
      <c r="C77" s="23"/>
      <c r="D77" s="26" t="s">
        <v>92</v>
      </c>
      <c r="E77" s="5">
        <f>'18 wrzesień'!H77</f>
        <v>1148001</v>
      </c>
      <c r="F77" s="16">
        <f>SUM(F78:F79)</f>
        <v>0</v>
      </c>
      <c r="G77" s="45">
        <f>SUM(G78:G79)</f>
        <v>0</v>
      </c>
      <c r="H77" s="52">
        <f t="shared" si="0"/>
        <v>1148001</v>
      </c>
    </row>
    <row r="78" spans="1:8" ht="12.75">
      <c r="A78" s="22"/>
      <c r="B78" s="23"/>
      <c r="C78" s="23" t="s">
        <v>93</v>
      </c>
      <c r="D78" s="26" t="s">
        <v>94</v>
      </c>
      <c r="E78" s="5">
        <f>'18 wrzesień'!H78</f>
        <v>1141501</v>
      </c>
      <c r="F78" s="16"/>
      <c r="G78" s="46"/>
      <c r="H78" s="52">
        <f t="shared" si="0"/>
        <v>1141501</v>
      </c>
    </row>
    <row r="79" spans="1:8" ht="12.75">
      <c r="A79" s="22"/>
      <c r="B79" s="23"/>
      <c r="C79" s="23" t="s">
        <v>95</v>
      </c>
      <c r="D79" s="26" t="s">
        <v>96</v>
      </c>
      <c r="E79" s="5">
        <f>'18 wrzesień'!H79</f>
        <v>6500</v>
      </c>
      <c r="F79" s="16"/>
      <c r="G79" s="46"/>
      <c r="H79" s="52">
        <f t="shared" si="0"/>
        <v>6500</v>
      </c>
    </row>
    <row r="80" spans="1:8" ht="12.75">
      <c r="A80" s="27" t="s">
        <v>97</v>
      </c>
      <c r="B80" s="29"/>
      <c r="C80" s="29"/>
      <c r="D80" s="31" t="s">
        <v>98</v>
      </c>
      <c r="E80" s="5">
        <f>'18 wrzesień'!H80</f>
        <v>6931017</v>
      </c>
      <c r="F80" s="21">
        <f>F81+F83+F85+F87</f>
        <v>0</v>
      </c>
      <c r="G80" s="21">
        <f>G81+G83+G85+G87</f>
        <v>0</v>
      </c>
      <c r="H80" s="51">
        <f t="shared" si="0"/>
        <v>6931017</v>
      </c>
    </row>
    <row r="81" spans="1:8" ht="25.5">
      <c r="A81" s="22"/>
      <c r="B81" s="23" t="s">
        <v>99</v>
      </c>
      <c r="C81" s="23"/>
      <c r="D81" s="26" t="s">
        <v>100</v>
      </c>
      <c r="E81" s="5">
        <f>'18 wrzesień'!H81</f>
        <v>4082793</v>
      </c>
      <c r="F81" s="16">
        <f>SUM(F82)</f>
        <v>0</v>
      </c>
      <c r="G81" s="45">
        <f>SUM(G82)</f>
        <v>0</v>
      </c>
      <c r="H81" s="52">
        <f t="shared" si="0"/>
        <v>4082793</v>
      </c>
    </row>
    <row r="82" spans="1:8" ht="12.75">
      <c r="A82" s="22"/>
      <c r="B82" s="23"/>
      <c r="C82" s="23" t="s">
        <v>101</v>
      </c>
      <c r="D82" s="26" t="s">
        <v>102</v>
      </c>
      <c r="E82" s="5">
        <f>'18 wrzesień'!H82</f>
        <v>4082793</v>
      </c>
      <c r="F82" s="16"/>
      <c r="G82" s="46"/>
      <c r="H82" s="52">
        <f t="shared" si="0"/>
        <v>4082793</v>
      </c>
    </row>
    <row r="83" spans="1:8" ht="25.5">
      <c r="A83" s="22"/>
      <c r="B83" s="23" t="s">
        <v>103</v>
      </c>
      <c r="C83" s="23"/>
      <c r="D83" s="26" t="s">
        <v>104</v>
      </c>
      <c r="E83" s="5">
        <f>'18 wrzesień'!H83</f>
        <v>2796752</v>
      </c>
      <c r="F83" s="16">
        <f>SUM(F84)</f>
        <v>0</v>
      </c>
      <c r="G83" s="45">
        <f>SUM(G84)</f>
        <v>0</v>
      </c>
      <c r="H83" s="52">
        <f t="shared" si="0"/>
        <v>2796752</v>
      </c>
    </row>
    <row r="84" spans="1:8" ht="12.75">
      <c r="A84" s="22"/>
      <c r="B84" s="23"/>
      <c r="C84" s="23" t="s">
        <v>101</v>
      </c>
      <c r="D84" s="26" t="s">
        <v>105</v>
      </c>
      <c r="E84" s="5">
        <f>'18 wrzesień'!H84</f>
        <v>2796752</v>
      </c>
      <c r="F84" s="16"/>
      <c r="G84" s="46"/>
      <c r="H84" s="52">
        <f t="shared" si="0"/>
        <v>2796752</v>
      </c>
    </row>
    <row r="85" spans="1:8" ht="12.75">
      <c r="A85" s="22"/>
      <c r="B85" s="23" t="s">
        <v>106</v>
      </c>
      <c r="C85" s="23"/>
      <c r="D85" s="26" t="s">
        <v>107</v>
      </c>
      <c r="E85" s="5">
        <f>'18 wrzesień'!H85</f>
        <v>10000</v>
      </c>
      <c r="F85" s="16">
        <f>SUM(F86)</f>
        <v>0</v>
      </c>
      <c r="G85" s="45">
        <f>SUM(G86)</f>
        <v>0</v>
      </c>
      <c r="H85" s="52">
        <f t="shared" si="0"/>
        <v>10000</v>
      </c>
    </row>
    <row r="86" spans="1:8" ht="12.75">
      <c r="A86" s="22"/>
      <c r="B86" s="23"/>
      <c r="C86" s="23" t="s">
        <v>31</v>
      </c>
      <c r="D86" s="26" t="s">
        <v>32</v>
      </c>
      <c r="E86" s="5">
        <f>'18 wrzesień'!H86</f>
        <v>10000</v>
      </c>
      <c r="F86" s="16"/>
      <c r="G86" s="46"/>
      <c r="H86" s="52">
        <f t="shared" si="0"/>
        <v>10000</v>
      </c>
    </row>
    <row r="87" spans="1:8" ht="25.5">
      <c r="A87" s="22"/>
      <c r="B87" s="23" t="s">
        <v>140</v>
      </c>
      <c r="C87" s="23"/>
      <c r="D87" s="26" t="s">
        <v>141</v>
      </c>
      <c r="E87" s="5">
        <f>'18 wrzesień'!H87</f>
        <v>41472</v>
      </c>
      <c r="F87" s="16">
        <f>SUM(F88)</f>
        <v>0</v>
      </c>
      <c r="G87" s="16">
        <f>SUM(G88)</f>
        <v>0</v>
      </c>
      <c r="H87" s="52">
        <f t="shared" si="0"/>
        <v>41472</v>
      </c>
    </row>
    <row r="88" spans="1:8" ht="12.75">
      <c r="A88" s="22"/>
      <c r="B88" s="23"/>
      <c r="C88" s="23" t="s">
        <v>101</v>
      </c>
      <c r="D88" s="26" t="s">
        <v>105</v>
      </c>
      <c r="E88" s="5">
        <f>'18 wrzesień'!H88</f>
        <v>41472</v>
      </c>
      <c r="F88" s="16"/>
      <c r="G88" s="46"/>
      <c r="H88" s="52">
        <f t="shared" si="0"/>
        <v>41472</v>
      </c>
    </row>
    <row r="89" spans="1:8" ht="12.75">
      <c r="A89" s="27" t="s">
        <v>108</v>
      </c>
      <c r="B89" s="29"/>
      <c r="C89" s="29"/>
      <c r="D89" s="31" t="s">
        <v>109</v>
      </c>
      <c r="E89" s="5">
        <f>'18 wrzesień'!H89</f>
        <v>153981</v>
      </c>
      <c r="F89" s="21">
        <f>F90+F93+F95</f>
        <v>0</v>
      </c>
      <c r="G89" s="32">
        <f>G90+G93+G95</f>
        <v>0</v>
      </c>
      <c r="H89" s="51">
        <f t="shared" si="0"/>
        <v>153981</v>
      </c>
    </row>
    <row r="90" spans="1:8" ht="12.75">
      <c r="A90" s="22"/>
      <c r="B90" s="23" t="s">
        <v>110</v>
      </c>
      <c r="C90" s="23"/>
      <c r="D90" s="26" t="s">
        <v>111</v>
      </c>
      <c r="E90" s="5">
        <f>'18 wrzesień'!H90</f>
        <v>113900</v>
      </c>
      <c r="F90" s="16">
        <f>SUM(F91:F92)</f>
        <v>0</v>
      </c>
      <c r="G90" s="16">
        <f>SUM(G91:G92)</f>
        <v>0</v>
      </c>
      <c r="H90" s="52">
        <f aca="true" t="shared" si="1" ref="H90:H122">E90-F90+G90</f>
        <v>113900</v>
      </c>
    </row>
    <row r="91" spans="1:8" ht="38.25">
      <c r="A91" s="22"/>
      <c r="B91" s="23"/>
      <c r="C91" s="23" t="s">
        <v>116</v>
      </c>
      <c r="D91" s="26" t="s">
        <v>117</v>
      </c>
      <c r="E91" s="5">
        <f>'18 wrzesień'!H91</f>
        <v>32900</v>
      </c>
      <c r="F91" s="16"/>
      <c r="G91" s="45"/>
      <c r="H91" s="52">
        <f t="shared" si="1"/>
        <v>32900</v>
      </c>
    </row>
    <row r="92" spans="1:8" ht="12.75">
      <c r="A92" s="22"/>
      <c r="B92" s="23"/>
      <c r="C92" s="23" t="s">
        <v>31</v>
      </c>
      <c r="D92" s="26" t="s">
        <v>32</v>
      </c>
      <c r="E92" s="5">
        <f>'18 wrzesień'!H92</f>
        <v>1000</v>
      </c>
      <c r="F92" s="16"/>
      <c r="G92" s="46"/>
      <c r="H92" s="52">
        <f t="shared" si="1"/>
        <v>1000</v>
      </c>
    </row>
    <row r="93" spans="1:8" ht="12.75">
      <c r="A93" s="22"/>
      <c r="B93" s="23" t="s">
        <v>112</v>
      </c>
      <c r="C93" s="23"/>
      <c r="D93" s="26" t="s">
        <v>113</v>
      </c>
      <c r="E93" s="5">
        <f>'18 wrzesień'!H93</f>
        <v>32000</v>
      </c>
      <c r="F93" s="16">
        <f>SUM(F94)</f>
        <v>0</v>
      </c>
      <c r="G93" s="45">
        <f>SUM(G94)</f>
        <v>0</v>
      </c>
      <c r="H93" s="52">
        <f t="shared" si="1"/>
        <v>32000</v>
      </c>
    </row>
    <row r="94" spans="1:8" ht="12.75">
      <c r="A94" s="22"/>
      <c r="B94" s="23"/>
      <c r="C94" s="23" t="s">
        <v>29</v>
      </c>
      <c r="D94" s="26" t="s">
        <v>30</v>
      </c>
      <c r="E94" s="5">
        <f>'18 wrzesień'!H94</f>
        <v>32000</v>
      </c>
      <c r="F94" s="16"/>
      <c r="G94" s="46"/>
      <c r="H94" s="52">
        <f t="shared" si="1"/>
        <v>32000</v>
      </c>
    </row>
    <row r="95" spans="1:8" ht="12.75">
      <c r="A95" s="22"/>
      <c r="B95" s="23" t="s">
        <v>114</v>
      </c>
      <c r="C95" s="23"/>
      <c r="D95" s="26" t="s">
        <v>115</v>
      </c>
      <c r="E95" s="5">
        <f>'18 wrzesień'!H95</f>
        <v>8081</v>
      </c>
      <c r="F95" s="16">
        <f>SUM(F96)</f>
        <v>0</v>
      </c>
      <c r="G95" s="45">
        <f>SUM(G96)</f>
        <v>0</v>
      </c>
      <c r="H95" s="52">
        <f t="shared" si="1"/>
        <v>8081</v>
      </c>
    </row>
    <row r="96" spans="1:8" ht="38.25">
      <c r="A96" s="22"/>
      <c r="B96" s="23"/>
      <c r="C96" s="23" t="s">
        <v>116</v>
      </c>
      <c r="D96" s="26" t="s">
        <v>117</v>
      </c>
      <c r="E96" s="5">
        <f>'18 wrzesień'!H96</f>
        <v>8081</v>
      </c>
      <c r="F96" s="16"/>
      <c r="G96" s="46"/>
      <c r="H96" s="52">
        <f t="shared" si="1"/>
        <v>8081</v>
      </c>
    </row>
    <row r="97" spans="1:8" ht="12.75">
      <c r="A97" s="27" t="s">
        <v>118</v>
      </c>
      <c r="B97" s="29"/>
      <c r="C97" s="29"/>
      <c r="D97" s="31" t="s">
        <v>119</v>
      </c>
      <c r="E97" s="5">
        <f>'18 wrzesień'!H97</f>
        <v>2319200</v>
      </c>
      <c r="F97" s="21">
        <f>F98+F101+F103+F106+F110+F112</f>
        <v>0</v>
      </c>
      <c r="G97" s="32">
        <f>G98+G101+G103+G106+G110+G112</f>
        <v>0</v>
      </c>
      <c r="H97" s="51">
        <f t="shared" si="1"/>
        <v>2319200</v>
      </c>
    </row>
    <row r="98" spans="1:8" ht="51">
      <c r="A98" s="22"/>
      <c r="B98" s="23" t="s">
        <v>120</v>
      </c>
      <c r="C98" s="23"/>
      <c r="D98" s="26" t="s">
        <v>121</v>
      </c>
      <c r="E98" s="5">
        <f>'18 wrzesień'!H98</f>
        <v>1832800</v>
      </c>
      <c r="F98" s="16">
        <f>SUM(F99:F100)</f>
        <v>0</v>
      </c>
      <c r="G98" s="45">
        <f>SUM(G99:G100)</f>
        <v>0</v>
      </c>
      <c r="H98" s="52">
        <f t="shared" si="1"/>
        <v>1832800</v>
      </c>
    </row>
    <row r="99" spans="1:8" ht="63.75">
      <c r="A99" s="22"/>
      <c r="B99" s="23"/>
      <c r="C99" s="23" t="s">
        <v>180</v>
      </c>
      <c r="D99" s="26" t="s">
        <v>181</v>
      </c>
      <c r="E99" s="5">
        <f>'18 wrzesień'!H99</f>
        <v>5000</v>
      </c>
      <c r="F99" s="16"/>
      <c r="G99" s="45"/>
      <c r="H99" s="45">
        <v>5000</v>
      </c>
    </row>
    <row r="100" spans="1:8" ht="63.75">
      <c r="A100" s="22"/>
      <c r="B100" s="23"/>
      <c r="C100" s="23" t="s">
        <v>37</v>
      </c>
      <c r="D100" s="26" t="s">
        <v>38</v>
      </c>
      <c r="E100" s="5">
        <f>'18 wrzesień'!H100</f>
        <v>1827800</v>
      </c>
      <c r="F100" s="16"/>
      <c r="G100" s="46"/>
      <c r="H100" s="52">
        <f t="shared" si="1"/>
        <v>1827800</v>
      </c>
    </row>
    <row r="101" spans="1:8" ht="51">
      <c r="A101" s="22"/>
      <c r="B101" s="23" t="s">
        <v>122</v>
      </c>
      <c r="C101" s="23"/>
      <c r="D101" s="26" t="s">
        <v>123</v>
      </c>
      <c r="E101" s="5">
        <f>'18 wrzesień'!H101</f>
        <v>6900</v>
      </c>
      <c r="F101" s="16">
        <f>SUM(F102)</f>
        <v>0</v>
      </c>
      <c r="G101" s="45">
        <f>SUM(G102)</f>
        <v>0</v>
      </c>
      <c r="H101" s="52">
        <f t="shared" si="1"/>
        <v>6900</v>
      </c>
    </row>
    <row r="102" spans="1:8" ht="63.75">
      <c r="A102" s="22"/>
      <c r="B102" s="23"/>
      <c r="C102" s="23" t="s">
        <v>37</v>
      </c>
      <c r="D102" s="26" t="s">
        <v>38</v>
      </c>
      <c r="E102" s="5">
        <f>'18 wrzesień'!H102</f>
        <v>6900</v>
      </c>
      <c r="F102" s="16"/>
      <c r="G102" s="46"/>
      <c r="H102" s="52">
        <f t="shared" si="1"/>
        <v>6900</v>
      </c>
    </row>
    <row r="103" spans="1:8" ht="25.5">
      <c r="A103" s="22"/>
      <c r="B103" s="23" t="s">
        <v>124</v>
      </c>
      <c r="C103" s="23"/>
      <c r="D103" s="26" t="s">
        <v>125</v>
      </c>
      <c r="E103" s="5">
        <f>'18 wrzesień'!H103</f>
        <v>154000</v>
      </c>
      <c r="F103" s="16">
        <f>SUM(F104:F105)</f>
        <v>0</v>
      </c>
      <c r="G103" s="45">
        <f>SUM(G104:G105)</f>
        <v>0</v>
      </c>
      <c r="H103" s="52">
        <f t="shared" si="1"/>
        <v>154000</v>
      </c>
    </row>
    <row r="104" spans="1:8" ht="63.75">
      <c r="A104" s="22"/>
      <c r="B104" s="23"/>
      <c r="C104" s="23" t="s">
        <v>37</v>
      </c>
      <c r="D104" s="26" t="s">
        <v>38</v>
      </c>
      <c r="E104" s="5">
        <f>'18 wrzesień'!H104</f>
        <v>85000</v>
      </c>
      <c r="F104" s="16"/>
      <c r="G104" s="46"/>
      <c r="H104" s="52">
        <f t="shared" si="1"/>
        <v>85000</v>
      </c>
    </row>
    <row r="105" spans="1:8" ht="38.25">
      <c r="A105" s="22"/>
      <c r="B105" s="23"/>
      <c r="C105" s="23" t="s">
        <v>116</v>
      </c>
      <c r="D105" s="26" t="s">
        <v>117</v>
      </c>
      <c r="E105" s="5">
        <f>'18 wrzesień'!H105</f>
        <v>69000</v>
      </c>
      <c r="F105" s="16"/>
      <c r="G105" s="46"/>
      <c r="H105" s="52">
        <f t="shared" si="1"/>
        <v>69000</v>
      </c>
    </row>
    <row r="106" spans="1:8" ht="12.75">
      <c r="A106" s="22"/>
      <c r="B106" s="23" t="s">
        <v>126</v>
      </c>
      <c r="C106" s="23"/>
      <c r="D106" s="26" t="s">
        <v>127</v>
      </c>
      <c r="E106" s="5">
        <f>'18 wrzesień'!H106</f>
        <v>108900</v>
      </c>
      <c r="F106" s="16">
        <f>SUM(F107:F109)</f>
        <v>0</v>
      </c>
      <c r="G106" s="45">
        <f>SUM(G107:G109)</f>
        <v>0</v>
      </c>
      <c r="H106" s="52">
        <f t="shared" si="1"/>
        <v>108900</v>
      </c>
    </row>
    <row r="107" spans="1:8" ht="38.25">
      <c r="A107" s="22"/>
      <c r="B107" s="23"/>
      <c r="C107" s="23" t="s">
        <v>116</v>
      </c>
      <c r="D107" s="26" t="s">
        <v>117</v>
      </c>
      <c r="E107" s="5">
        <f>'18 wrzesień'!H107</f>
        <v>106400</v>
      </c>
      <c r="F107" s="16"/>
      <c r="G107" s="46"/>
      <c r="H107" s="52">
        <f t="shared" si="1"/>
        <v>106400</v>
      </c>
    </row>
    <row r="108" spans="1:8" ht="12.75">
      <c r="A108" s="22"/>
      <c r="B108" s="23"/>
      <c r="C108" s="23" t="s">
        <v>29</v>
      </c>
      <c r="D108" s="26" t="s">
        <v>30</v>
      </c>
      <c r="E108" s="5">
        <f>'18 wrzesień'!H108</f>
        <v>1500</v>
      </c>
      <c r="F108" s="16"/>
      <c r="G108" s="46"/>
      <c r="H108" s="52">
        <f t="shared" si="1"/>
        <v>1500</v>
      </c>
    </row>
    <row r="109" spans="1:8" ht="12.75">
      <c r="A109" s="22"/>
      <c r="B109" s="23"/>
      <c r="C109" s="23" t="s">
        <v>31</v>
      </c>
      <c r="D109" s="26" t="s">
        <v>128</v>
      </c>
      <c r="E109" s="5">
        <f>'18 wrzesień'!H109</f>
        <v>1000</v>
      </c>
      <c r="F109" s="16"/>
      <c r="G109" s="46"/>
      <c r="H109" s="52">
        <f t="shared" si="1"/>
        <v>1000</v>
      </c>
    </row>
    <row r="110" spans="1:8" ht="25.5">
      <c r="A110" s="22"/>
      <c r="B110" s="23" t="s">
        <v>129</v>
      </c>
      <c r="C110" s="23"/>
      <c r="D110" s="26" t="s">
        <v>130</v>
      </c>
      <c r="E110" s="5">
        <f>'18 wrzesień'!H110</f>
        <v>15600</v>
      </c>
      <c r="F110" s="16">
        <f>SUM(F111)</f>
        <v>0</v>
      </c>
      <c r="G110" s="45">
        <f>SUM(G111)</f>
        <v>0</v>
      </c>
      <c r="H110" s="52">
        <f t="shared" si="1"/>
        <v>15600</v>
      </c>
    </row>
    <row r="111" spans="1:8" ht="63.75">
      <c r="A111" s="22"/>
      <c r="B111" s="23"/>
      <c r="C111" s="23" t="s">
        <v>37</v>
      </c>
      <c r="D111" s="26" t="s">
        <v>38</v>
      </c>
      <c r="E111" s="5">
        <f>'18 wrzesień'!H111</f>
        <v>15600</v>
      </c>
      <c r="F111" s="16"/>
      <c r="G111" s="46"/>
      <c r="H111" s="52">
        <f t="shared" si="1"/>
        <v>15600</v>
      </c>
    </row>
    <row r="112" spans="1:8" ht="12.75">
      <c r="A112" s="22"/>
      <c r="B112" s="23" t="s">
        <v>131</v>
      </c>
      <c r="C112" s="23"/>
      <c r="D112" s="26" t="s">
        <v>132</v>
      </c>
      <c r="E112" s="5">
        <f>'18 wrzesień'!H112</f>
        <v>201000</v>
      </c>
      <c r="F112" s="16">
        <f>SUM(F113)</f>
        <v>0</v>
      </c>
      <c r="G112" s="45">
        <f>SUM(G113)</f>
        <v>0</v>
      </c>
      <c r="H112" s="52">
        <f t="shared" si="1"/>
        <v>201000</v>
      </c>
    </row>
    <row r="113" spans="1:8" ht="38.25">
      <c r="A113" s="22"/>
      <c r="B113" s="23"/>
      <c r="C113" s="23" t="s">
        <v>116</v>
      </c>
      <c r="D113" s="26" t="s">
        <v>117</v>
      </c>
      <c r="E113" s="5">
        <f>'18 wrzesień'!H113</f>
        <v>56000</v>
      </c>
      <c r="F113" s="16"/>
      <c r="G113" s="45"/>
      <c r="H113" s="52">
        <f t="shared" si="1"/>
        <v>56000</v>
      </c>
    </row>
    <row r="114" spans="1:8" ht="12.75">
      <c r="A114" s="22"/>
      <c r="B114" s="23"/>
      <c r="C114" s="23" t="s">
        <v>148</v>
      </c>
      <c r="D114" s="26"/>
      <c r="E114" s="5">
        <f>'18 wrzesień'!H114</f>
        <v>145000</v>
      </c>
      <c r="F114" s="17"/>
      <c r="G114" s="46"/>
      <c r="H114" s="52">
        <f t="shared" si="1"/>
        <v>145000</v>
      </c>
    </row>
    <row r="115" spans="1:8" ht="12.75">
      <c r="A115" s="64" t="s">
        <v>156</v>
      </c>
      <c r="B115" s="65"/>
      <c r="C115" s="65"/>
      <c r="D115" s="66" t="s">
        <v>159</v>
      </c>
      <c r="E115" s="5">
        <f>'18 wrzesień'!H115</f>
        <v>60327</v>
      </c>
      <c r="F115" s="67"/>
      <c r="G115" s="53">
        <f>SUM(G116)</f>
        <v>10624</v>
      </c>
      <c r="H115" s="52">
        <f t="shared" si="1"/>
        <v>70951</v>
      </c>
    </row>
    <row r="116" spans="1:8" ht="12.75">
      <c r="A116" s="22"/>
      <c r="B116" s="23" t="s">
        <v>157</v>
      </c>
      <c r="C116" s="23"/>
      <c r="D116" s="26" t="s">
        <v>158</v>
      </c>
      <c r="E116" s="5">
        <f>'18 wrzesień'!H116</f>
        <v>60327</v>
      </c>
      <c r="F116" s="53">
        <f>SUM(F117)</f>
        <v>0</v>
      </c>
      <c r="G116" s="53">
        <f>SUM(G117)</f>
        <v>10624</v>
      </c>
      <c r="H116" s="52">
        <f t="shared" si="1"/>
        <v>70951</v>
      </c>
    </row>
    <row r="117" spans="1:8" ht="38.25">
      <c r="A117" s="22"/>
      <c r="B117" s="23"/>
      <c r="C117" s="23" t="s">
        <v>116</v>
      </c>
      <c r="D117" s="26" t="s">
        <v>117</v>
      </c>
      <c r="E117" s="5">
        <f>'18 wrzesień'!H117</f>
        <v>60327</v>
      </c>
      <c r="F117" s="17"/>
      <c r="G117" s="46">
        <v>10624</v>
      </c>
      <c r="H117" s="52">
        <f t="shared" si="1"/>
        <v>70951</v>
      </c>
    </row>
    <row r="118" spans="1:8" ht="25.5">
      <c r="A118" s="64" t="s">
        <v>149</v>
      </c>
      <c r="B118" s="65"/>
      <c r="C118" s="65"/>
      <c r="D118" s="66" t="s">
        <v>153</v>
      </c>
      <c r="E118" s="5">
        <f>'18 wrzesień'!H118</f>
        <v>15000</v>
      </c>
      <c r="F118" s="5">
        <f>F119</f>
        <v>0</v>
      </c>
      <c r="G118" s="5">
        <f>G119</f>
        <v>0</v>
      </c>
      <c r="H118" s="51">
        <f t="shared" si="1"/>
        <v>15000</v>
      </c>
    </row>
    <row r="119" spans="1:8" ht="12.75">
      <c r="A119" s="22"/>
      <c r="B119" s="23" t="s">
        <v>150</v>
      </c>
      <c r="C119" s="23"/>
      <c r="D119" s="26" t="s">
        <v>10</v>
      </c>
      <c r="E119" s="5">
        <f>'18 wrzesień'!H119</f>
        <v>15000</v>
      </c>
      <c r="F119" s="53">
        <f>SUM(F120)</f>
        <v>0</v>
      </c>
      <c r="G119" s="53">
        <f>SUM(G120)</f>
        <v>0</v>
      </c>
      <c r="H119" s="51">
        <f t="shared" si="1"/>
        <v>15000</v>
      </c>
    </row>
    <row r="120" spans="1:8" ht="51">
      <c r="A120" s="22"/>
      <c r="B120" s="23"/>
      <c r="C120" s="23" t="s">
        <v>151</v>
      </c>
      <c r="D120" s="26" t="s">
        <v>162</v>
      </c>
      <c r="E120" s="5">
        <f>'18 wrzesień'!H120</f>
        <v>15000</v>
      </c>
      <c r="F120" s="17"/>
      <c r="G120" s="46"/>
      <c r="H120" s="51">
        <f t="shared" si="1"/>
        <v>15000</v>
      </c>
    </row>
    <row r="121" spans="1:8" ht="12.75">
      <c r="A121" s="22"/>
      <c r="B121" s="23"/>
      <c r="C121" s="24"/>
      <c r="D121" s="25"/>
      <c r="E121" s="5"/>
      <c r="F121" s="17"/>
      <c r="G121" s="46"/>
      <c r="H121" s="52"/>
    </row>
    <row r="122" spans="1:8" ht="12.75">
      <c r="A122" s="77" t="s">
        <v>133</v>
      </c>
      <c r="B122" s="78"/>
      <c r="C122" s="78"/>
      <c r="D122" s="79"/>
      <c r="E122" s="5">
        <f>'18 wrzesień'!H122</f>
        <v>13209314</v>
      </c>
      <c r="F122" s="32">
        <f>F13+F18+F25+F36+F44+F47+F53+F80+F89+F97+F33</f>
        <v>0</v>
      </c>
      <c r="G122" s="32">
        <f>G13+G18+G25+G36+G44+G47+G53+G80+G89+G97+G33+G115</f>
        <v>10624</v>
      </c>
      <c r="H122" s="51">
        <f t="shared" si="1"/>
        <v>13219938</v>
      </c>
    </row>
    <row r="123" ht="12.75">
      <c r="E123" s="5"/>
    </row>
  </sheetData>
  <sheetProtection/>
  <protectedRanges>
    <protectedRange sqref="F15:G17 F19:G32 F89:G113 F35:G86 H99" name="Zakres2"/>
    <protectedRange sqref="A1:H9" name="Zakres1"/>
    <protectedRange sqref="F88:G88" name="Zakres1_1"/>
  </protectedRanges>
  <mergeCells count="1">
    <mergeCell ref="A122:D122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H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4" t="s">
        <v>138</v>
      </c>
    </row>
    <row r="5" ht="12.75">
      <c r="E5" s="76" t="s">
        <v>192</v>
      </c>
    </row>
    <row r="6" ht="12.75">
      <c r="E6" s="54" t="s">
        <v>171</v>
      </c>
    </row>
    <row r="7" spans="1:5" ht="12.75">
      <c r="A7" s="55" t="s">
        <v>139</v>
      </c>
      <c r="E7" s="76" t="s">
        <v>191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25.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134</v>
      </c>
      <c r="F11" s="40" t="s">
        <v>135</v>
      </c>
      <c r="G11" s="41" t="s">
        <v>136</v>
      </c>
      <c r="H11" s="40" t="s">
        <v>137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'30wrzesień'!H13</f>
        <v>356103</v>
      </c>
      <c r="F13" s="5">
        <f>F14+F17</f>
        <v>0</v>
      </c>
      <c r="G13" s="43">
        <f>G14+G17</f>
        <v>720</v>
      </c>
      <c r="H13" s="51">
        <f>E13-F13+G13</f>
        <v>356823</v>
      </c>
    </row>
    <row r="14" spans="1:8" ht="25.5">
      <c r="A14" s="6"/>
      <c r="B14" s="7" t="s">
        <v>6</v>
      </c>
      <c r="C14" s="8"/>
      <c r="D14" s="9" t="s">
        <v>7</v>
      </c>
      <c r="E14" s="5">
        <f>'30wrzesień'!H14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 hidden="1">
      <c r="A15" s="10"/>
      <c r="B15" s="11"/>
      <c r="C15" s="12">
        <v>6290</v>
      </c>
      <c r="D15" s="13" t="s">
        <v>8</v>
      </c>
      <c r="E15" s="5">
        <f>'30wrzesień'!H15</f>
        <v>60000</v>
      </c>
      <c r="F15" s="15"/>
      <c r="G15" s="44"/>
      <c r="H15" s="52">
        <f aca="true" t="shared" si="0" ref="H15:H94">E15-F15+G15</f>
        <v>60000</v>
      </c>
    </row>
    <row r="16" spans="1:8" ht="76.5" hidden="1">
      <c r="A16" s="10"/>
      <c r="B16" s="11"/>
      <c r="C16" s="12">
        <v>6300</v>
      </c>
      <c r="D16" s="9" t="s">
        <v>18</v>
      </c>
      <c r="E16" s="5">
        <v>150000</v>
      </c>
      <c r="F16" s="15"/>
      <c r="G16" s="44"/>
      <c r="H16" s="52">
        <f t="shared" si="0"/>
        <v>150000</v>
      </c>
    </row>
    <row r="17" spans="1:8" ht="12.75">
      <c r="A17" s="6"/>
      <c r="B17" s="7" t="s">
        <v>9</v>
      </c>
      <c r="C17" s="8"/>
      <c r="D17" s="8" t="s">
        <v>10</v>
      </c>
      <c r="E17" s="5">
        <f>'30wrzesień'!H16</f>
        <v>146103</v>
      </c>
      <c r="F17" s="16">
        <f>SUM(F19)</f>
        <v>0</v>
      </c>
      <c r="G17" s="45">
        <f>SUM(G19)</f>
        <v>720</v>
      </c>
      <c r="H17" s="52">
        <f t="shared" si="0"/>
        <v>146823</v>
      </c>
    </row>
    <row r="18" spans="1:8" ht="63.75" hidden="1">
      <c r="A18" s="10"/>
      <c r="B18" s="11"/>
      <c r="C18" s="12">
        <v>2010</v>
      </c>
      <c r="D18" s="26" t="s">
        <v>38</v>
      </c>
      <c r="E18" s="5">
        <v>143253</v>
      </c>
      <c r="F18" s="16"/>
      <c r="G18" s="45"/>
      <c r="H18" s="52">
        <f>E18-F18+G18</f>
        <v>143253</v>
      </c>
    </row>
    <row r="19" spans="1:8" ht="89.25">
      <c r="A19" s="10"/>
      <c r="B19" s="11"/>
      <c r="C19" s="11" t="s">
        <v>11</v>
      </c>
      <c r="D19" s="13" t="s">
        <v>12</v>
      </c>
      <c r="E19" s="5">
        <f>'30wrzesień'!H17</f>
        <v>2850</v>
      </c>
      <c r="F19" s="16"/>
      <c r="G19" s="46">
        <v>720</v>
      </c>
      <c r="H19" s="52">
        <f>E19-F19+G19</f>
        <v>3570</v>
      </c>
    </row>
    <row r="20" spans="1:8" ht="12.75" hidden="1">
      <c r="A20" s="18" t="s">
        <v>13</v>
      </c>
      <c r="B20" s="19"/>
      <c r="C20" s="20"/>
      <c r="D20" s="20" t="s">
        <v>14</v>
      </c>
      <c r="E20" s="5">
        <f>'30wrzesień'!H18</f>
        <v>355192</v>
      </c>
      <c r="F20" s="5">
        <f>F21+F24</f>
        <v>0</v>
      </c>
      <c r="G20" s="5">
        <f>G21+G24</f>
        <v>0</v>
      </c>
      <c r="H20" s="52">
        <f t="shared" si="0"/>
        <v>355192</v>
      </c>
    </row>
    <row r="21" spans="1:8" ht="12.75" hidden="1">
      <c r="A21" s="22"/>
      <c r="B21" s="23" t="s">
        <v>15</v>
      </c>
      <c r="C21" s="24"/>
      <c r="D21" s="25" t="s">
        <v>16</v>
      </c>
      <c r="E21" s="5">
        <f>'30wrzesień'!H19</f>
        <v>115192</v>
      </c>
      <c r="F21" s="16">
        <f>SUM(F22:F23)</f>
        <v>0</v>
      </c>
      <c r="G21" s="45">
        <f>SUM(G22:G23)</f>
        <v>0</v>
      </c>
      <c r="H21" s="52">
        <f t="shared" si="0"/>
        <v>115192</v>
      </c>
    </row>
    <row r="22" spans="1:8" ht="38.25" hidden="1">
      <c r="A22" s="22"/>
      <c r="B22" s="23"/>
      <c r="C22" s="24">
        <v>2320</v>
      </c>
      <c r="D22" s="26" t="s">
        <v>17</v>
      </c>
      <c r="E22" s="5">
        <f>'30wrzesień'!H20</f>
        <v>15192</v>
      </c>
      <c r="F22" s="16"/>
      <c r="G22" s="46"/>
      <c r="H22" s="52">
        <f t="shared" si="0"/>
        <v>15192</v>
      </c>
    </row>
    <row r="23" spans="1:8" ht="76.5" hidden="1">
      <c r="A23" s="22"/>
      <c r="B23" s="23"/>
      <c r="C23" s="24">
        <v>6300</v>
      </c>
      <c r="D23" s="9" t="s">
        <v>18</v>
      </c>
      <c r="E23" s="5">
        <f>'30wrzesień'!H21</f>
        <v>100000</v>
      </c>
      <c r="F23" s="16"/>
      <c r="G23" s="46">
        <v>0</v>
      </c>
      <c r="H23" s="52">
        <f t="shared" si="0"/>
        <v>100000</v>
      </c>
    </row>
    <row r="24" spans="1:8" ht="12.75" hidden="1">
      <c r="A24" s="22"/>
      <c r="B24" s="23" t="s">
        <v>145</v>
      </c>
      <c r="C24" s="24"/>
      <c r="D24" s="9" t="s">
        <v>146</v>
      </c>
      <c r="E24" s="5">
        <f>'30wrzesień'!H22</f>
        <v>240000</v>
      </c>
      <c r="F24" s="16">
        <f>SUM(F25)</f>
        <v>0</v>
      </c>
      <c r="G24" s="16">
        <f>SUM(G25)</f>
        <v>0</v>
      </c>
      <c r="H24" s="52">
        <f t="shared" si="0"/>
        <v>240000</v>
      </c>
    </row>
    <row r="25" spans="1:8" ht="63.75" hidden="1">
      <c r="A25" s="22"/>
      <c r="B25" s="23"/>
      <c r="C25" s="24">
        <v>6260</v>
      </c>
      <c r="D25" s="9" t="s">
        <v>163</v>
      </c>
      <c r="E25" s="5">
        <f>'30wrzesień'!H23</f>
        <v>40000</v>
      </c>
      <c r="F25" s="16"/>
      <c r="G25" s="45"/>
      <c r="H25" s="52">
        <f t="shared" si="0"/>
        <v>40000</v>
      </c>
    </row>
    <row r="26" spans="1:8" ht="76.5" hidden="1">
      <c r="A26" s="22"/>
      <c r="B26" s="23"/>
      <c r="C26" s="24">
        <v>6300</v>
      </c>
      <c r="D26" s="9" t="s">
        <v>18</v>
      </c>
      <c r="E26" s="5">
        <f>'30wrzesień'!H24</f>
        <v>200000</v>
      </c>
      <c r="F26" s="16"/>
      <c r="G26" s="45"/>
      <c r="H26" s="52">
        <f t="shared" si="0"/>
        <v>200000</v>
      </c>
    </row>
    <row r="27" spans="1:8" ht="12.75">
      <c r="A27" s="27" t="s">
        <v>19</v>
      </c>
      <c r="B27" s="23"/>
      <c r="C27" s="24"/>
      <c r="D27" s="28" t="s">
        <v>20</v>
      </c>
      <c r="E27" s="5">
        <f>'30wrzesień'!H25</f>
        <v>198448</v>
      </c>
      <c r="F27" s="21">
        <f>F28</f>
        <v>0</v>
      </c>
      <c r="G27" s="32">
        <f>G28</f>
        <v>59252</v>
      </c>
      <c r="H27" s="51">
        <f t="shared" si="0"/>
        <v>257700</v>
      </c>
    </row>
    <row r="28" spans="1:8" ht="12.75">
      <c r="A28" s="22"/>
      <c r="B28" s="23" t="s">
        <v>21</v>
      </c>
      <c r="C28" s="24"/>
      <c r="D28" s="25" t="s">
        <v>22</v>
      </c>
      <c r="E28" s="5">
        <f>'30wrzesień'!H26</f>
        <v>198448</v>
      </c>
      <c r="F28" s="16">
        <f>SUM(F29:F36)</f>
        <v>0</v>
      </c>
      <c r="G28" s="45">
        <f>SUM(G29:G36)</f>
        <v>59252</v>
      </c>
      <c r="H28" s="52">
        <f t="shared" si="0"/>
        <v>257700</v>
      </c>
    </row>
    <row r="29" spans="1:8" ht="25.5">
      <c r="A29" s="22"/>
      <c r="B29" s="23"/>
      <c r="C29" s="23" t="s">
        <v>23</v>
      </c>
      <c r="D29" s="26" t="s">
        <v>24</v>
      </c>
      <c r="E29" s="5">
        <f>'30wrzesień'!H27</f>
        <v>8156</v>
      </c>
      <c r="F29" s="16"/>
      <c r="G29" s="45">
        <v>6459</v>
      </c>
      <c r="H29" s="52">
        <f t="shared" si="0"/>
        <v>14615</v>
      </c>
    </row>
    <row r="30" spans="1:8" ht="12.75" hidden="1">
      <c r="A30" s="22"/>
      <c r="B30" s="23"/>
      <c r="C30" s="23" t="s">
        <v>25</v>
      </c>
      <c r="D30" s="25" t="s">
        <v>26</v>
      </c>
      <c r="E30" s="5">
        <f>'30wrzesień'!H28</f>
        <v>0</v>
      </c>
      <c r="F30" s="16"/>
      <c r="G30" s="45"/>
      <c r="H30" s="52">
        <f t="shared" si="0"/>
        <v>0</v>
      </c>
    </row>
    <row r="31" spans="1:8" ht="89.25">
      <c r="A31" s="22"/>
      <c r="B31" s="23"/>
      <c r="C31" s="23" t="s">
        <v>11</v>
      </c>
      <c r="D31" s="26" t="s">
        <v>12</v>
      </c>
      <c r="E31" s="5">
        <f>'30wrzesień'!H29</f>
        <v>83792</v>
      </c>
      <c r="F31" s="16"/>
      <c r="G31" s="45">
        <v>20000</v>
      </c>
      <c r="H31" s="52">
        <f t="shared" si="0"/>
        <v>103792</v>
      </c>
    </row>
    <row r="32" spans="1:8" ht="51">
      <c r="A32" s="22"/>
      <c r="B32" s="23"/>
      <c r="C32" s="23" t="s">
        <v>188</v>
      </c>
      <c r="D32" s="26" t="s">
        <v>189</v>
      </c>
      <c r="E32" s="5"/>
      <c r="F32" s="16"/>
      <c r="G32" s="45">
        <v>1736</v>
      </c>
      <c r="H32" s="52">
        <f t="shared" si="0"/>
        <v>1736</v>
      </c>
    </row>
    <row r="33" spans="1:8" ht="51">
      <c r="A33" s="22"/>
      <c r="B33" s="23"/>
      <c r="C33" s="23" t="s">
        <v>27</v>
      </c>
      <c r="D33" s="26" t="s">
        <v>28</v>
      </c>
      <c r="E33" s="5">
        <f>'30wrzesień'!H30</f>
        <v>98000</v>
      </c>
      <c r="F33" s="16"/>
      <c r="G33" s="45">
        <v>26525</v>
      </c>
      <c r="H33" s="52">
        <f t="shared" si="0"/>
        <v>124525</v>
      </c>
    </row>
    <row r="34" spans="1:8" ht="12.75">
      <c r="A34" s="22"/>
      <c r="B34" s="23"/>
      <c r="C34" s="23" t="s">
        <v>29</v>
      </c>
      <c r="D34" s="25" t="s">
        <v>30</v>
      </c>
      <c r="E34" s="5">
        <f>'30wrzesień'!H31</f>
        <v>8000</v>
      </c>
      <c r="F34" s="16"/>
      <c r="G34" s="45"/>
      <c r="H34" s="52">
        <f t="shared" si="0"/>
        <v>8000</v>
      </c>
    </row>
    <row r="35" spans="1:8" ht="12.75">
      <c r="A35" s="22"/>
      <c r="B35" s="23"/>
      <c r="C35" s="69" t="s">
        <v>43</v>
      </c>
      <c r="D35" s="70" t="s">
        <v>44</v>
      </c>
      <c r="E35" s="5"/>
      <c r="F35" s="16"/>
      <c r="G35" s="45">
        <v>1752</v>
      </c>
      <c r="H35" s="52">
        <f t="shared" si="0"/>
        <v>1752</v>
      </c>
    </row>
    <row r="36" spans="1:8" ht="12.75">
      <c r="A36" s="22"/>
      <c r="B36" s="23"/>
      <c r="C36" s="23" t="s">
        <v>31</v>
      </c>
      <c r="D36" s="25" t="s">
        <v>32</v>
      </c>
      <c r="E36" s="5">
        <f>'30wrzesień'!H32</f>
        <v>500</v>
      </c>
      <c r="F36" s="16"/>
      <c r="G36" s="45">
        <v>2780</v>
      </c>
      <c r="H36" s="52">
        <f t="shared" si="0"/>
        <v>3280</v>
      </c>
    </row>
    <row r="37" spans="1:8" ht="12.75" hidden="1">
      <c r="A37" s="64" t="s">
        <v>164</v>
      </c>
      <c r="B37" s="65"/>
      <c r="C37" s="65"/>
      <c r="D37" s="71" t="s">
        <v>167</v>
      </c>
      <c r="E37" s="5">
        <f>'30wrzesień'!H33</f>
        <v>4000</v>
      </c>
      <c r="F37" s="5">
        <f>F38</f>
        <v>0</v>
      </c>
      <c r="G37" s="5">
        <f>G38</f>
        <v>0</v>
      </c>
      <c r="H37" s="52">
        <f t="shared" si="0"/>
        <v>4000</v>
      </c>
    </row>
    <row r="38" spans="1:8" ht="12.75" hidden="1">
      <c r="A38" s="22"/>
      <c r="B38" s="69" t="s">
        <v>165</v>
      </c>
      <c r="C38" s="23"/>
      <c r="D38" s="70" t="s">
        <v>168</v>
      </c>
      <c r="E38" s="5">
        <f>'30wrzesień'!H34</f>
        <v>4000</v>
      </c>
      <c r="F38" s="5">
        <f>SUM(F39)</f>
        <v>0</v>
      </c>
      <c r="G38" s="5">
        <f>SUM(G39)</f>
        <v>0</v>
      </c>
      <c r="H38" s="52">
        <f t="shared" si="0"/>
        <v>4000</v>
      </c>
    </row>
    <row r="39" spans="1:8" ht="63.75" hidden="1">
      <c r="A39" s="22"/>
      <c r="B39" s="23"/>
      <c r="C39" s="69" t="s">
        <v>166</v>
      </c>
      <c r="D39" s="73" t="s">
        <v>169</v>
      </c>
      <c r="E39" s="5">
        <f>'30wrzesień'!H35</f>
        <v>4000</v>
      </c>
      <c r="F39" s="16"/>
      <c r="G39" s="45"/>
      <c r="H39" s="52">
        <f t="shared" si="0"/>
        <v>4000</v>
      </c>
    </row>
    <row r="40" spans="1:8" ht="12.75">
      <c r="A40" s="27" t="s">
        <v>33</v>
      </c>
      <c r="B40" s="29"/>
      <c r="C40" s="29"/>
      <c r="D40" s="30" t="s">
        <v>34</v>
      </c>
      <c r="E40" s="5">
        <f>'30wrzesień'!H36</f>
        <v>76111</v>
      </c>
      <c r="F40" s="21">
        <f>F41+F44</f>
        <v>0</v>
      </c>
      <c r="G40" s="32">
        <f>G41+G44</f>
        <v>1434</v>
      </c>
      <c r="H40" s="51">
        <f t="shared" si="0"/>
        <v>77545</v>
      </c>
    </row>
    <row r="41" spans="1:8" ht="12.75">
      <c r="A41" s="22"/>
      <c r="B41" s="23" t="s">
        <v>35</v>
      </c>
      <c r="C41" s="23"/>
      <c r="D41" s="25" t="s">
        <v>36</v>
      </c>
      <c r="E41" s="5">
        <f>'30wrzesień'!H37</f>
        <v>70611</v>
      </c>
      <c r="F41" s="16">
        <f>SUM(F42:F43)</f>
        <v>0</v>
      </c>
      <c r="G41" s="45">
        <f>SUM(G42:G43)</f>
        <v>0</v>
      </c>
      <c r="H41" s="52">
        <f t="shared" si="0"/>
        <v>70611</v>
      </c>
    </row>
    <row r="42" spans="1:8" ht="63.75">
      <c r="A42" s="22"/>
      <c r="B42" s="23"/>
      <c r="C42" s="23" t="s">
        <v>37</v>
      </c>
      <c r="D42" s="26" t="s">
        <v>38</v>
      </c>
      <c r="E42" s="5">
        <f>'30wrzesień'!H38</f>
        <v>68611</v>
      </c>
      <c r="F42" s="16"/>
      <c r="G42" s="46"/>
      <c r="H42" s="52">
        <f t="shared" si="0"/>
        <v>68611</v>
      </c>
    </row>
    <row r="43" spans="1:8" ht="51">
      <c r="A43" s="22"/>
      <c r="B43" s="23"/>
      <c r="C43" s="23" t="s">
        <v>39</v>
      </c>
      <c r="D43" s="26" t="s">
        <v>40</v>
      </c>
      <c r="E43" s="5">
        <f>'30wrzesień'!H39</f>
        <v>2000</v>
      </c>
      <c r="F43" s="16"/>
      <c r="G43" s="46"/>
      <c r="H43" s="52">
        <f t="shared" si="0"/>
        <v>2000</v>
      </c>
    </row>
    <row r="44" spans="1:8" ht="12.75">
      <c r="A44" s="22"/>
      <c r="B44" s="23" t="s">
        <v>41</v>
      </c>
      <c r="C44" s="23"/>
      <c r="D44" s="25" t="s">
        <v>42</v>
      </c>
      <c r="E44" s="5">
        <f>'30wrzesień'!H40</f>
        <v>5500</v>
      </c>
      <c r="F44" s="16">
        <f>SUM(F45:F47)</f>
        <v>0</v>
      </c>
      <c r="G44" s="45">
        <f>SUM(G45:G47)</f>
        <v>1434</v>
      </c>
      <c r="H44" s="52">
        <f t="shared" si="0"/>
        <v>6934</v>
      </c>
    </row>
    <row r="45" spans="1:8" ht="12.75">
      <c r="A45" s="22"/>
      <c r="B45" s="23"/>
      <c r="C45" s="23" t="s">
        <v>25</v>
      </c>
      <c r="D45" s="25" t="s">
        <v>26</v>
      </c>
      <c r="E45" s="5">
        <f>'30wrzesień'!H41</f>
        <v>2500</v>
      </c>
      <c r="F45" s="16"/>
      <c r="G45" s="46">
        <v>832</v>
      </c>
      <c r="H45" s="52">
        <f t="shared" si="0"/>
        <v>3332</v>
      </c>
    </row>
    <row r="46" spans="1:8" ht="12.75">
      <c r="A46" s="22"/>
      <c r="B46" s="23"/>
      <c r="C46" s="23" t="s">
        <v>29</v>
      </c>
      <c r="D46" s="25" t="s">
        <v>30</v>
      </c>
      <c r="E46" s="5">
        <f>'30wrzesień'!H42</f>
        <v>2000</v>
      </c>
      <c r="F46" s="16"/>
      <c r="G46" s="46"/>
      <c r="H46" s="52">
        <f t="shared" si="0"/>
        <v>2000</v>
      </c>
    </row>
    <row r="47" spans="1:8" ht="12.75">
      <c r="A47" s="22"/>
      <c r="B47" s="23"/>
      <c r="C47" s="23" t="s">
        <v>43</v>
      </c>
      <c r="D47" s="25" t="s">
        <v>44</v>
      </c>
      <c r="E47" s="5">
        <f>'30wrzesień'!H43</f>
        <v>1000</v>
      </c>
      <c r="F47" s="16"/>
      <c r="G47" s="46">
        <v>602</v>
      </c>
      <c r="H47" s="52">
        <f t="shared" si="0"/>
        <v>1602</v>
      </c>
    </row>
    <row r="48" spans="1:8" ht="38.25" hidden="1">
      <c r="A48" s="27" t="s">
        <v>45</v>
      </c>
      <c r="B48" s="29"/>
      <c r="C48" s="29"/>
      <c r="D48" s="31" t="s">
        <v>46</v>
      </c>
      <c r="E48" s="5">
        <f>'30wrzesień'!H44</f>
        <v>924</v>
      </c>
      <c r="F48" s="21">
        <f>F49</f>
        <v>0</v>
      </c>
      <c r="G48" s="32">
        <f>G49</f>
        <v>0</v>
      </c>
      <c r="H48" s="51">
        <f t="shared" si="0"/>
        <v>924</v>
      </c>
    </row>
    <row r="49" spans="1:8" ht="38.25" hidden="1">
      <c r="A49" s="22"/>
      <c r="B49" s="23" t="s">
        <v>47</v>
      </c>
      <c r="C49" s="23"/>
      <c r="D49" s="26" t="s">
        <v>48</v>
      </c>
      <c r="E49" s="5">
        <f>'30wrzesień'!H45</f>
        <v>924</v>
      </c>
      <c r="F49" s="16">
        <f>SUM(F50)</f>
        <v>0</v>
      </c>
      <c r="G49" s="45">
        <f>SUM(G50)</f>
        <v>0</v>
      </c>
      <c r="H49" s="52">
        <f t="shared" si="0"/>
        <v>924</v>
      </c>
    </row>
    <row r="50" spans="1:8" ht="63.75" hidden="1">
      <c r="A50" s="22"/>
      <c r="B50" s="23"/>
      <c r="C50" s="23" t="s">
        <v>37</v>
      </c>
      <c r="D50" s="26" t="s">
        <v>38</v>
      </c>
      <c r="E50" s="5">
        <f>'30wrzesień'!H46</f>
        <v>924</v>
      </c>
      <c r="F50" s="16"/>
      <c r="G50" s="46"/>
      <c r="H50" s="52">
        <f t="shared" si="0"/>
        <v>924</v>
      </c>
    </row>
    <row r="51" spans="1:8" ht="25.5">
      <c r="A51" s="27" t="s">
        <v>49</v>
      </c>
      <c r="B51" s="29"/>
      <c r="C51" s="29"/>
      <c r="D51" s="31" t="s">
        <v>50</v>
      </c>
      <c r="E51" s="5">
        <f>'30wrzesień'!H47</f>
        <v>20630</v>
      </c>
      <c r="F51" s="21">
        <f>F53+F55</f>
        <v>0</v>
      </c>
      <c r="G51" s="21">
        <f>G52+G53</f>
        <v>10236</v>
      </c>
      <c r="H51" s="51">
        <f t="shared" si="0"/>
        <v>30866</v>
      </c>
    </row>
    <row r="52" spans="1:8" ht="12.75">
      <c r="A52" s="27"/>
      <c r="B52" s="29" t="s">
        <v>174</v>
      </c>
      <c r="C52" s="29"/>
      <c r="D52" s="31" t="s">
        <v>176</v>
      </c>
      <c r="E52" s="5">
        <f>'30wrzesień'!H48</f>
        <v>20230</v>
      </c>
      <c r="F52" s="21">
        <f>F53</f>
        <v>0</v>
      </c>
      <c r="G52" s="21">
        <f>G53+G54</f>
        <v>10236</v>
      </c>
      <c r="H52" s="51">
        <f t="shared" si="0"/>
        <v>30466</v>
      </c>
    </row>
    <row r="53" spans="1:8" ht="63.75">
      <c r="A53" s="27"/>
      <c r="B53" s="29"/>
      <c r="C53" s="74" t="s">
        <v>175</v>
      </c>
      <c r="D53" s="75" t="s">
        <v>177</v>
      </c>
      <c r="E53" s="5">
        <f>'30wrzesień'!H49</f>
        <v>20230</v>
      </c>
      <c r="F53" s="21">
        <v>0</v>
      </c>
      <c r="G53" s="21"/>
      <c r="H53" s="51">
        <f t="shared" si="0"/>
        <v>20230</v>
      </c>
    </row>
    <row r="54" spans="1:8" ht="63.75">
      <c r="A54" s="27"/>
      <c r="B54" s="29"/>
      <c r="C54" s="29" t="s">
        <v>147</v>
      </c>
      <c r="D54" s="31" t="s">
        <v>190</v>
      </c>
      <c r="E54" s="5">
        <f>'30wrzesień'!H50</f>
        <v>0</v>
      </c>
      <c r="F54" s="21"/>
      <c r="G54" s="32">
        <v>10236</v>
      </c>
      <c r="H54" s="51">
        <f t="shared" si="0"/>
        <v>10236</v>
      </c>
    </row>
    <row r="55" spans="1:8" ht="12.75" hidden="1">
      <c r="A55" s="22"/>
      <c r="B55" s="23" t="s">
        <v>51</v>
      </c>
      <c r="C55" s="23"/>
      <c r="D55" s="26" t="s">
        <v>52</v>
      </c>
      <c r="E55" s="5">
        <f>'30wrzesień'!H51</f>
        <v>400</v>
      </c>
      <c r="F55" s="16">
        <f>SUM(F56)</f>
        <v>0</v>
      </c>
      <c r="G55" s="45">
        <f>SUM(G56)</f>
        <v>0</v>
      </c>
      <c r="H55" s="52">
        <f t="shared" si="0"/>
        <v>400</v>
      </c>
    </row>
    <row r="56" spans="1:8" ht="63.75" hidden="1">
      <c r="A56" s="22"/>
      <c r="B56" s="23"/>
      <c r="C56" s="23" t="s">
        <v>37</v>
      </c>
      <c r="D56" s="26" t="s">
        <v>38</v>
      </c>
      <c r="E56" s="5">
        <f>'30wrzesień'!H52</f>
        <v>400</v>
      </c>
      <c r="F56" s="17"/>
      <c r="G56" s="46"/>
      <c r="H56" s="52">
        <f t="shared" si="0"/>
        <v>400</v>
      </c>
    </row>
    <row r="57" spans="1:8" ht="63.75">
      <c r="A57" s="27" t="s">
        <v>53</v>
      </c>
      <c r="B57" s="23"/>
      <c r="C57" s="29"/>
      <c r="D57" s="31" t="s">
        <v>54</v>
      </c>
      <c r="E57" s="5">
        <f>'30wrzesień'!H53</f>
        <v>2718381</v>
      </c>
      <c r="F57" s="21">
        <f>F58+F60+F66+F75+F82</f>
        <v>0</v>
      </c>
      <c r="G57" s="32">
        <f>G58+G60+G66+G75+G82</f>
        <v>23613</v>
      </c>
      <c r="H57" s="51">
        <f t="shared" si="0"/>
        <v>2741994</v>
      </c>
    </row>
    <row r="58" spans="1:8" ht="25.5">
      <c r="A58" s="22"/>
      <c r="B58" s="23" t="s">
        <v>55</v>
      </c>
      <c r="C58" s="23"/>
      <c r="D58" s="26" t="s">
        <v>56</v>
      </c>
      <c r="E58" s="5">
        <f>'30wrzesień'!H54</f>
        <v>1500</v>
      </c>
      <c r="F58" s="16">
        <f>SUM(F59)</f>
        <v>0</v>
      </c>
      <c r="G58" s="45">
        <f>SUM(G59)</f>
        <v>0</v>
      </c>
      <c r="H58" s="52">
        <f t="shared" si="0"/>
        <v>1500</v>
      </c>
    </row>
    <row r="59" spans="1:8" ht="38.25">
      <c r="A59" s="22"/>
      <c r="B59" s="23"/>
      <c r="C59" s="23" t="s">
        <v>57</v>
      </c>
      <c r="D59" s="26" t="s">
        <v>58</v>
      </c>
      <c r="E59" s="5">
        <f>'30wrzesień'!H55</f>
        <v>1500</v>
      </c>
      <c r="F59" s="17"/>
      <c r="G59" s="46"/>
      <c r="H59" s="52">
        <f t="shared" si="0"/>
        <v>1500</v>
      </c>
    </row>
    <row r="60" spans="1:8" ht="76.5">
      <c r="A60" s="22"/>
      <c r="B60" s="23" t="s">
        <v>59</v>
      </c>
      <c r="C60" s="23"/>
      <c r="D60" s="26" t="s">
        <v>60</v>
      </c>
      <c r="E60" s="5">
        <f>'30wrzesień'!H56</f>
        <v>487942</v>
      </c>
      <c r="F60" s="16">
        <f>SUM(F61:F65)</f>
        <v>0</v>
      </c>
      <c r="G60" s="45">
        <f>SUM(G61:G65)</f>
        <v>16097</v>
      </c>
      <c r="H60" s="52">
        <f t="shared" si="0"/>
        <v>504039</v>
      </c>
    </row>
    <row r="61" spans="1:8" ht="12.75">
      <c r="A61" s="22"/>
      <c r="B61" s="23"/>
      <c r="C61" s="23" t="s">
        <v>61</v>
      </c>
      <c r="D61" s="26" t="s">
        <v>62</v>
      </c>
      <c r="E61" s="5">
        <f>'30wrzesień'!H57</f>
        <v>477800</v>
      </c>
      <c r="F61" s="16"/>
      <c r="G61" s="46"/>
      <c r="H61" s="52">
        <f t="shared" si="0"/>
        <v>477800</v>
      </c>
    </row>
    <row r="62" spans="1:8" ht="12.75">
      <c r="A62" s="22"/>
      <c r="B62" s="23"/>
      <c r="C62" s="23" t="s">
        <v>63</v>
      </c>
      <c r="D62" s="26" t="s">
        <v>64</v>
      </c>
      <c r="E62" s="5">
        <f>'30wrzesień'!H58</f>
        <v>759</v>
      </c>
      <c r="F62" s="16"/>
      <c r="G62" s="46"/>
      <c r="H62" s="52">
        <f t="shared" si="0"/>
        <v>759</v>
      </c>
    </row>
    <row r="63" spans="1:8" ht="12.75">
      <c r="A63" s="22"/>
      <c r="B63" s="23"/>
      <c r="C63" s="23" t="s">
        <v>65</v>
      </c>
      <c r="D63" s="26" t="s">
        <v>66</v>
      </c>
      <c r="E63" s="5">
        <f>'30wrzesień'!H59</f>
        <v>8883</v>
      </c>
      <c r="F63" s="16"/>
      <c r="G63" s="46"/>
      <c r="H63" s="52">
        <f t="shared" si="0"/>
        <v>8883</v>
      </c>
    </row>
    <row r="64" spans="1:8" ht="12.75">
      <c r="A64" s="22"/>
      <c r="B64" s="23"/>
      <c r="C64" s="23" t="s">
        <v>71</v>
      </c>
      <c r="D64" s="26" t="s">
        <v>72</v>
      </c>
      <c r="E64" s="5"/>
      <c r="F64" s="16"/>
      <c r="G64" s="46">
        <v>2347</v>
      </c>
      <c r="H64" s="52">
        <f t="shared" si="0"/>
        <v>2347</v>
      </c>
    </row>
    <row r="65" spans="1:8" ht="25.5">
      <c r="A65" s="22"/>
      <c r="B65" s="23"/>
      <c r="C65" s="23" t="s">
        <v>67</v>
      </c>
      <c r="D65" s="26" t="s">
        <v>68</v>
      </c>
      <c r="E65" s="5">
        <f>'30wrzesień'!H60</f>
        <v>500</v>
      </c>
      <c r="F65" s="16"/>
      <c r="G65" s="46">
        <v>13750</v>
      </c>
      <c r="H65" s="52">
        <f t="shared" si="0"/>
        <v>14250</v>
      </c>
    </row>
    <row r="66" spans="1:8" ht="63.75">
      <c r="A66" s="22"/>
      <c r="B66" s="23" t="s">
        <v>69</v>
      </c>
      <c r="C66" s="23"/>
      <c r="D66" s="26" t="s">
        <v>70</v>
      </c>
      <c r="E66" s="5">
        <f>'30wrzesień'!H61</f>
        <v>1017738</v>
      </c>
      <c r="F66" s="16">
        <f>SUM(F67:F74)</f>
        <v>0</v>
      </c>
      <c r="G66" s="45">
        <f>SUM(G67:G74)</f>
        <v>2150</v>
      </c>
      <c r="H66" s="52">
        <f t="shared" si="0"/>
        <v>1019888</v>
      </c>
    </row>
    <row r="67" spans="1:8" ht="12.75">
      <c r="A67" s="22"/>
      <c r="B67" s="23"/>
      <c r="C67" s="23" t="s">
        <v>61</v>
      </c>
      <c r="D67" s="26" t="s">
        <v>62</v>
      </c>
      <c r="E67" s="5">
        <f>'30wrzesień'!H62</f>
        <v>204500</v>
      </c>
      <c r="F67" s="16"/>
      <c r="G67" s="45"/>
      <c r="H67" s="52">
        <f t="shared" si="0"/>
        <v>204500</v>
      </c>
    </row>
    <row r="68" spans="1:8" ht="12.75">
      <c r="A68" s="22"/>
      <c r="B68" s="23"/>
      <c r="C68" s="23" t="s">
        <v>63</v>
      </c>
      <c r="D68" s="26" t="s">
        <v>64</v>
      </c>
      <c r="E68" s="5">
        <f>'30wrzesień'!H63</f>
        <v>604938</v>
      </c>
      <c r="F68" s="16"/>
      <c r="G68" s="45"/>
      <c r="H68" s="52">
        <f t="shared" si="0"/>
        <v>604938</v>
      </c>
    </row>
    <row r="69" spans="1:8" ht="12.75">
      <c r="A69" s="22"/>
      <c r="B69" s="23"/>
      <c r="C69" s="23" t="s">
        <v>65</v>
      </c>
      <c r="D69" s="26" t="s">
        <v>66</v>
      </c>
      <c r="E69" s="5">
        <f>'30wrzesień'!H64</f>
        <v>71500</v>
      </c>
      <c r="F69" s="16"/>
      <c r="G69" s="45"/>
      <c r="H69" s="52">
        <f t="shared" si="0"/>
        <v>71500</v>
      </c>
    </row>
    <row r="70" spans="1:8" ht="12.75">
      <c r="A70" s="22"/>
      <c r="B70" s="23"/>
      <c r="C70" s="23" t="s">
        <v>71</v>
      </c>
      <c r="D70" s="26" t="s">
        <v>72</v>
      </c>
      <c r="E70" s="5">
        <f>'30wrzesień'!H65</f>
        <v>61800</v>
      </c>
      <c r="F70" s="16"/>
      <c r="G70" s="45"/>
      <c r="H70" s="52">
        <f t="shared" si="0"/>
        <v>61800</v>
      </c>
    </row>
    <row r="71" spans="1:8" ht="12.75">
      <c r="A71" s="22"/>
      <c r="B71" s="23"/>
      <c r="C71" s="23" t="s">
        <v>73</v>
      </c>
      <c r="D71" s="26" t="s">
        <v>74</v>
      </c>
      <c r="E71" s="5">
        <f>'30wrzesień'!H66</f>
        <v>6000</v>
      </c>
      <c r="F71" s="16"/>
      <c r="G71" s="45">
        <v>1150</v>
      </c>
      <c r="H71" s="52">
        <f t="shared" si="0"/>
        <v>7150</v>
      </c>
    </row>
    <row r="72" spans="1:8" ht="12.75">
      <c r="A72" s="22"/>
      <c r="B72" s="23"/>
      <c r="C72" s="23" t="s">
        <v>75</v>
      </c>
      <c r="D72" s="26" t="s">
        <v>76</v>
      </c>
      <c r="E72" s="5">
        <f>'30wrzesień'!H67</f>
        <v>5500</v>
      </c>
      <c r="F72" s="16"/>
      <c r="G72" s="45">
        <v>1000</v>
      </c>
      <c r="H72" s="52">
        <f t="shared" si="0"/>
        <v>6500</v>
      </c>
    </row>
    <row r="73" spans="1:8" ht="12.75">
      <c r="A73" s="22"/>
      <c r="B73" s="23"/>
      <c r="C73" s="23" t="s">
        <v>77</v>
      </c>
      <c r="D73" s="26" t="s">
        <v>78</v>
      </c>
      <c r="E73" s="5">
        <f>'30wrzesień'!H68</f>
        <v>53500</v>
      </c>
      <c r="F73" s="16"/>
      <c r="G73" s="45"/>
      <c r="H73" s="52">
        <f t="shared" si="0"/>
        <v>53500</v>
      </c>
    </row>
    <row r="74" spans="1:8" ht="25.5">
      <c r="A74" s="22"/>
      <c r="B74" s="23"/>
      <c r="C74" s="23" t="s">
        <v>67</v>
      </c>
      <c r="D74" s="26" t="s">
        <v>68</v>
      </c>
      <c r="E74" s="5">
        <f>'30wrzesień'!H69</f>
        <v>10000</v>
      </c>
      <c r="F74" s="16"/>
      <c r="G74" s="45"/>
      <c r="H74" s="52">
        <f t="shared" si="0"/>
        <v>10000</v>
      </c>
    </row>
    <row r="75" spans="1:8" ht="38.25">
      <c r="A75" s="22"/>
      <c r="B75" s="23" t="s">
        <v>79</v>
      </c>
      <c r="C75" s="23"/>
      <c r="D75" s="26" t="s">
        <v>80</v>
      </c>
      <c r="E75" s="5">
        <f>'30wrzesień'!H70</f>
        <v>63200</v>
      </c>
      <c r="F75" s="16">
        <f>SUM(F76:F81)</f>
        <v>0</v>
      </c>
      <c r="G75" s="45">
        <f>SUM(G76:G81)</f>
        <v>5366</v>
      </c>
      <c r="H75" s="52">
        <f t="shared" si="0"/>
        <v>68566</v>
      </c>
    </row>
    <row r="76" spans="1:8" ht="12.75">
      <c r="A76" s="22"/>
      <c r="B76" s="23"/>
      <c r="C76" s="23" t="s">
        <v>81</v>
      </c>
      <c r="D76" s="26" t="s">
        <v>82</v>
      </c>
      <c r="E76" s="5">
        <f>'30wrzesień'!H71</f>
        <v>500</v>
      </c>
      <c r="F76" s="16"/>
      <c r="G76" s="45"/>
      <c r="H76" s="52">
        <f t="shared" si="0"/>
        <v>500</v>
      </c>
    </row>
    <row r="77" spans="1:8" ht="12.75">
      <c r="A77" s="22"/>
      <c r="B77" s="23"/>
      <c r="C77" s="23" t="s">
        <v>83</v>
      </c>
      <c r="D77" s="26" t="s">
        <v>84</v>
      </c>
      <c r="E77" s="5">
        <f>'30wrzesień'!H72</f>
        <v>27000</v>
      </c>
      <c r="F77" s="16"/>
      <c r="G77" s="45"/>
      <c r="H77" s="52">
        <f t="shared" si="0"/>
        <v>27000</v>
      </c>
    </row>
    <row r="78" spans="1:8" ht="12.75">
      <c r="A78" s="22"/>
      <c r="B78" s="23"/>
      <c r="C78" s="23" t="s">
        <v>85</v>
      </c>
      <c r="D78" s="26" t="s">
        <v>86</v>
      </c>
      <c r="E78" s="5">
        <f>'30wrzesień'!H73</f>
        <v>4000</v>
      </c>
      <c r="F78" s="16"/>
      <c r="G78" s="45">
        <v>1310</v>
      </c>
      <c r="H78" s="52">
        <f t="shared" si="0"/>
        <v>5310</v>
      </c>
    </row>
    <row r="79" spans="1:8" ht="25.5">
      <c r="A79" s="22"/>
      <c r="B79" s="23"/>
      <c r="C79" s="23" t="s">
        <v>87</v>
      </c>
      <c r="D79" s="26" t="s">
        <v>88</v>
      </c>
      <c r="E79" s="5">
        <f>'30wrzesień'!H74</f>
        <v>28700</v>
      </c>
      <c r="F79" s="16"/>
      <c r="G79" s="45">
        <v>4056</v>
      </c>
      <c r="H79" s="52">
        <f t="shared" si="0"/>
        <v>32756</v>
      </c>
    </row>
    <row r="80" spans="1:8" ht="51">
      <c r="A80" s="22"/>
      <c r="B80" s="23"/>
      <c r="C80" s="23" t="s">
        <v>89</v>
      </c>
      <c r="D80" s="26" t="s">
        <v>90</v>
      </c>
      <c r="E80" s="5">
        <f>'30wrzesień'!H75</f>
        <v>3000</v>
      </c>
      <c r="F80" s="17"/>
      <c r="G80" s="46"/>
      <c r="H80" s="52">
        <f t="shared" si="0"/>
        <v>3000</v>
      </c>
    </row>
    <row r="81" spans="1:8" ht="25.5">
      <c r="A81" s="22"/>
      <c r="B81" s="23"/>
      <c r="C81" s="23" t="s">
        <v>67</v>
      </c>
      <c r="D81" s="26" t="s">
        <v>68</v>
      </c>
      <c r="E81" s="5">
        <f>'30wrzesień'!H76</f>
        <v>0</v>
      </c>
      <c r="F81" s="17"/>
      <c r="G81" s="46"/>
      <c r="H81" s="52">
        <f t="shared" si="0"/>
        <v>0</v>
      </c>
    </row>
    <row r="82" spans="1:8" ht="25.5">
      <c r="A82" s="22"/>
      <c r="B82" s="23" t="s">
        <v>91</v>
      </c>
      <c r="C82" s="23"/>
      <c r="D82" s="26" t="s">
        <v>92</v>
      </c>
      <c r="E82" s="5">
        <f>'30wrzesień'!H77</f>
        <v>1148001</v>
      </c>
      <c r="F82" s="16">
        <f>SUM(F83:F84)</f>
        <v>0</v>
      </c>
      <c r="G82" s="45">
        <f>SUM(G83:G84)</f>
        <v>0</v>
      </c>
      <c r="H82" s="52">
        <f t="shared" si="0"/>
        <v>1148001</v>
      </c>
    </row>
    <row r="83" spans="1:8" ht="12.75">
      <c r="A83" s="22"/>
      <c r="B83" s="23"/>
      <c r="C83" s="23" t="s">
        <v>93</v>
      </c>
      <c r="D83" s="26" t="s">
        <v>94</v>
      </c>
      <c r="E83" s="5">
        <f>'30wrzesień'!H78</f>
        <v>1141501</v>
      </c>
      <c r="F83" s="16"/>
      <c r="G83" s="46"/>
      <c r="H83" s="52">
        <f t="shared" si="0"/>
        <v>1141501</v>
      </c>
    </row>
    <row r="84" spans="1:8" ht="12.75">
      <c r="A84" s="22"/>
      <c r="B84" s="23"/>
      <c r="C84" s="23" t="s">
        <v>95</v>
      </c>
      <c r="D84" s="26" t="s">
        <v>96</v>
      </c>
      <c r="E84" s="5">
        <f>'30wrzesień'!H79</f>
        <v>6500</v>
      </c>
      <c r="F84" s="16"/>
      <c r="G84" s="46"/>
      <c r="H84" s="52">
        <f t="shared" si="0"/>
        <v>6500</v>
      </c>
    </row>
    <row r="85" spans="1:8" ht="12.75">
      <c r="A85" s="27" t="s">
        <v>97</v>
      </c>
      <c r="B85" s="29"/>
      <c r="C85" s="29"/>
      <c r="D85" s="31" t="s">
        <v>98</v>
      </c>
      <c r="E85" s="5">
        <f>'30wrzesień'!H80</f>
        <v>6931017</v>
      </c>
      <c r="F85" s="21">
        <f>F86+F88+F90+F92</f>
        <v>0</v>
      </c>
      <c r="G85" s="21">
        <f>G86+G88+G90+G92</f>
        <v>9600</v>
      </c>
      <c r="H85" s="51">
        <f t="shared" si="0"/>
        <v>6940617</v>
      </c>
    </row>
    <row r="86" spans="1:8" ht="25.5">
      <c r="A86" s="22"/>
      <c r="B86" s="23" t="s">
        <v>99</v>
      </c>
      <c r="C86" s="23"/>
      <c r="D86" s="26" t="s">
        <v>100</v>
      </c>
      <c r="E86" s="5">
        <f>'30wrzesień'!H81</f>
        <v>4082793</v>
      </c>
      <c r="F86" s="16">
        <f>SUM(F87)</f>
        <v>0</v>
      </c>
      <c r="G86" s="45">
        <f>SUM(G87)</f>
        <v>0</v>
      </c>
      <c r="H86" s="52">
        <f t="shared" si="0"/>
        <v>4082793</v>
      </c>
    </row>
    <row r="87" spans="1:8" ht="12.75">
      <c r="A87" s="22"/>
      <c r="B87" s="23"/>
      <c r="C87" s="23" t="s">
        <v>101</v>
      </c>
      <c r="D87" s="26" t="s">
        <v>102</v>
      </c>
      <c r="E87" s="5">
        <f>'30wrzesień'!H82</f>
        <v>4082793</v>
      </c>
      <c r="F87" s="16"/>
      <c r="G87" s="46"/>
      <c r="H87" s="52">
        <f t="shared" si="0"/>
        <v>4082793</v>
      </c>
    </row>
    <row r="88" spans="1:8" ht="25.5">
      <c r="A88" s="22"/>
      <c r="B88" s="23" t="s">
        <v>103</v>
      </c>
      <c r="C88" s="23"/>
      <c r="D88" s="26" t="s">
        <v>104</v>
      </c>
      <c r="E88" s="5">
        <f>'30wrzesień'!H83</f>
        <v>2796752</v>
      </c>
      <c r="F88" s="16">
        <f>SUM(F89)</f>
        <v>0</v>
      </c>
      <c r="G88" s="45">
        <f>SUM(G89)</f>
        <v>0</v>
      </c>
      <c r="H88" s="52">
        <f t="shared" si="0"/>
        <v>2796752</v>
      </c>
    </row>
    <row r="89" spans="1:8" ht="12.75">
      <c r="A89" s="22"/>
      <c r="B89" s="23"/>
      <c r="C89" s="23" t="s">
        <v>101</v>
      </c>
      <c r="D89" s="26" t="s">
        <v>105</v>
      </c>
      <c r="E89" s="5">
        <f>'30wrzesień'!H84</f>
        <v>2796752</v>
      </c>
      <c r="F89" s="16"/>
      <c r="G89" s="46"/>
      <c r="H89" s="52">
        <f t="shared" si="0"/>
        <v>2796752</v>
      </c>
    </row>
    <row r="90" spans="1:8" ht="12.75">
      <c r="A90" s="22"/>
      <c r="B90" s="23" t="s">
        <v>106</v>
      </c>
      <c r="C90" s="23"/>
      <c r="D90" s="26" t="s">
        <v>107</v>
      </c>
      <c r="E90" s="5">
        <f>'30wrzesień'!H85</f>
        <v>10000</v>
      </c>
      <c r="F90" s="16">
        <f>SUM(F91)</f>
        <v>0</v>
      </c>
      <c r="G90" s="45">
        <f>SUM(G91)</f>
        <v>9600</v>
      </c>
      <c r="H90" s="52">
        <f t="shared" si="0"/>
        <v>19600</v>
      </c>
    </row>
    <row r="91" spans="1:8" ht="12.75">
      <c r="A91" s="22"/>
      <c r="B91" s="23"/>
      <c r="C91" s="23" t="s">
        <v>31</v>
      </c>
      <c r="D91" s="26" t="s">
        <v>32</v>
      </c>
      <c r="E91" s="5">
        <f>'30wrzesień'!H86</f>
        <v>10000</v>
      </c>
      <c r="F91" s="16"/>
      <c r="G91" s="45">
        <v>9600</v>
      </c>
      <c r="H91" s="52">
        <f t="shared" si="0"/>
        <v>19600</v>
      </c>
    </row>
    <row r="92" spans="1:8" ht="25.5" hidden="1">
      <c r="A92" s="22"/>
      <c r="B92" s="23" t="s">
        <v>140</v>
      </c>
      <c r="C92" s="23"/>
      <c r="D92" s="26" t="s">
        <v>141</v>
      </c>
      <c r="E92" s="5">
        <f>'30wrzesień'!H87</f>
        <v>41472</v>
      </c>
      <c r="F92" s="16">
        <f>SUM(F93)</f>
        <v>0</v>
      </c>
      <c r="G92" s="16">
        <f>SUM(G93)</f>
        <v>0</v>
      </c>
      <c r="H92" s="52">
        <f t="shared" si="0"/>
        <v>41472</v>
      </c>
    </row>
    <row r="93" spans="1:8" ht="12.75" hidden="1">
      <c r="A93" s="22"/>
      <c r="B93" s="23"/>
      <c r="C93" s="23" t="s">
        <v>101</v>
      </c>
      <c r="D93" s="26" t="s">
        <v>105</v>
      </c>
      <c r="E93" s="5">
        <f>'30wrzesień'!H88</f>
        <v>41472</v>
      </c>
      <c r="F93" s="16"/>
      <c r="G93" s="46"/>
      <c r="H93" s="52">
        <f t="shared" si="0"/>
        <v>41472</v>
      </c>
    </row>
    <row r="94" spans="1:8" ht="12.75" hidden="1">
      <c r="A94" s="27" t="s">
        <v>108</v>
      </c>
      <c r="B94" s="29"/>
      <c r="C94" s="29"/>
      <c r="D94" s="31" t="s">
        <v>109</v>
      </c>
      <c r="E94" s="5">
        <f>'30wrzesień'!H89</f>
        <v>153981</v>
      </c>
      <c r="F94" s="21">
        <f>F95+F98+F100</f>
        <v>0</v>
      </c>
      <c r="G94" s="32">
        <f>G95+G98+G100</f>
        <v>0</v>
      </c>
      <c r="H94" s="51">
        <f t="shared" si="0"/>
        <v>153981</v>
      </c>
    </row>
    <row r="95" spans="1:8" ht="12.75" hidden="1">
      <c r="A95" s="22"/>
      <c r="B95" s="23" t="s">
        <v>110</v>
      </c>
      <c r="C95" s="23"/>
      <c r="D95" s="26" t="s">
        <v>111</v>
      </c>
      <c r="E95" s="5">
        <f>'30wrzesień'!H90</f>
        <v>113900</v>
      </c>
      <c r="F95" s="16">
        <f>SUM(F96:F97)</f>
        <v>0</v>
      </c>
      <c r="G95" s="16">
        <f>SUM(G96:G97)</f>
        <v>0</v>
      </c>
      <c r="H95" s="52">
        <f aca="true" t="shared" si="1" ref="H95:H127">E95-F95+G95</f>
        <v>113900</v>
      </c>
    </row>
    <row r="96" spans="1:8" ht="38.25" hidden="1">
      <c r="A96" s="22"/>
      <c r="B96" s="23"/>
      <c r="C96" s="23" t="s">
        <v>116</v>
      </c>
      <c r="D96" s="26" t="s">
        <v>117</v>
      </c>
      <c r="E96" s="5">
        <f>'30wrzesień'!H91</f>
        <v>32900</v>
      </c>
      <c r="F96" s="16"/>
      <c r="G96" s="45"/>
      <c r="H96" s="52">
        <f t="shared" si="1"/>
        <v>32900</v>
      </c>
    </row>
    <row r="97" spans="1:8" ht="12.75" hidden="1">
      <c r="A97" s="22"/>
      <c r="B97" s="23"/>
      <c r="C97" s="23" t="s">
        <v>31</v>
      </c>
      <c r="D97" s="26" t="s">
        <v>32</v>
      </c>
      <c r="E97" s="5">
        <f>'30wrzesień'!H92</f>
        <v>1000</v>
      </c>
      <c r="F97" s="16"/>
      <c r="G97" s="46"/>
      <c r="H97" s="52">
        <f t="shared" si="1"/>
        <v>1000</v>
      </c>
    </row>
    <row r="98" spans="1:8" ht="12.75" hidden="1">
      <c r="A98" s="22"/>
      <c r="B98" s="23" t="s">
        <v>112</v>
      </c>
      <c r="C98" s="23"/>
      <c r="D98" s="26" t="s">
        <v>113</v>
      </c>
      <c r="E98" s="5">
        <f>'30wrzesień'!H93</f>
        <v>32000</v>
      </c>
      <c r="F98" s="16">
        <f>SUM(F99)</f>
        <v>0</v>
      </c>
      <c r="G98" s="45">
        <f>SUM(G99)</f>
        <v>0</v>
      </c>
      <c r="H98" s="52">
        <f t="shared" si="1"/>
        <v>32000</v>
      </c>
    </row>
    <row r="99" spans="1:8" ht="12.75" hidden="1">
      <c r="A99" s="22"/>
      <c r="B99" s="23"/>
      <c r="C99" s="23" t="s">
        <v>29</v>
      </c>
      <c r="D99" s="26" t="s">
        <v>30</v>
      </c>
      <c r="E99" s="5">
        <f>'30wrzesień'!H94</f>
        <v>32000</v>
      </c>
      <c r="F99" s="16"/>
      <c r="G99" s="46"/>
      <c r="H99" s="52">
        <f t="shared" si="1"/>
        <v>32000</v>
      </c>
    </row>
    <row r="100" spans="1:8" ht="12.75" hidden="1">
      <c r="A100" s="22"/>
      <c r="B100" s="23" t="s">
        <v>114</v>
      </c>
      <c r="C100" s="23"/>
      <c r="D100" s="26" t="s">
        <v>115</v>
      </c>
      <c r="E100" s="5">
        <f>'30wrzesień'!H95</f>
        <v>8081</v>
      </c>
      <c r="F100" s="16">
        <f>SUM(F101)</f>
        <v>0</v>
      </c>
      <c r="G100" s="45">
        <f>SUM(G101)</f>
        <v>0</v>
      </c>
      <c r="H100" s="52">
        <f t="shared" si="1"/>
        <v>8081</v>
      </c>
    </row>
    <row r="101" spans="1:8" ht="38.25" hidden="1">
      <c r="A101" s="22"/>
      <c r="B101" s="23"/>
      <c r="C101" s="23" t="s">
        <v>116</v>
      </c>
      <c r="D101" s="26" t="s">
        <v>117</v>
      </c>
      <c r="E101" s="5">
        <f>'30wrzesień'!H96</f>
        <v>8081</v>
      </c>
      <c r="F101" s="16"/>
      <c r="G101" s="46"/>
      <c r="H101" s="52">
        <f t="shared" si="1"/>
        <v>8081</v>
      </c>
    </row>
    <row r="102" spans="1:8" ht="12.75">
      <c r="A102" s="27" t="s">
        <v>118</v>
      </c>
      <c r="B102" s="29"/>
      <c r="C102" s="29"/>
      <c r="D102" s="31" t="s">
        <v>119</v>
      </c>
      <c r="E102" s="5">
        <f>'30wrzesień'!H97</f>
        <v>2319200</v>
      </c>
      <c r="F102" s="21">
        <f>F103+F106+F108+F111+F115+F117</f>
        <v>0</v>
      </c>
      <c r="G102" s="32">
        <f>G103+G106+G108+G111+G115+G117</f>
        <v>2105</v>
      </c>
      <c r="H102" s="51">
        <f t="shared" si="1"/>
        <v>2321305</v>
      </c>
    </row>
    <row r="103" spans="1:8" ht="51" hidden="1">
      <c r="A103" s="22"/>
      <c r="B103" s="23" t="s">
        <v>120</v>
      </c>
      <c r="C103" s="23"/>
      <c r="D103" s="26" t="s">
        <v>121</v>
      </c>
      <c r="E103" s="5">
        <f>'30wrzesień'!H98</f>
        <v>1832800</v>
      </c>
      <c r="F103" s="16">
        <f>SUM(F104:F105)</f>
        <v>0</v>
      </c>
      <c r="G103" s="45">
        <f>SUM(G104:G105)</f>
        <v>0</v>
      </c>
      <c r="H103" s="52">
        <f t="shared" si="1"/>
        <v>1832800</v>
      </c>
    </row>
    <row r="104" spans="1:8" ht="63.75" hidden="1">
      <c r="A104" s="22"/>
      <c r="B104" s="23"/>
      <c r="C104" s="23" t="s">
        <v>180</v>
      </c>
      <c r="D104" s="26" t="s">
        <v>181</v>
      </c>
      <c r="E104" s="5">
        <f>'30wrzesień'!H99</f>
        <v>5000</v>
      </c>
      <c r="F104" s="16"/>
      <c r="G104" s="45"/>
      <c r="H104" s="45">
        <v>5000</v>
      </c>
    </row>
    <row r="105" spans="1:8" ht="63.75" hidden="1">
      <c r="A105" s="22"/>
      <c r="B105" s="23"/>
      <c r="C105" s="23" t="s">
        <v>37</v>
      </c>
      <c r="D105" s="26" t="s">
        <v>38</v>
      </c>
      <c r="E105" s="5">
        <f>'30wrzesień'!H100</f>
        <v>1827800</v>
      </c>
      <c r="F105" s="16"/>
      <c r="G105" s="46"/>
      <c r="H105" s="52">
        <f t="shared" si="1"/>
        <v>1827800</v>
      </c>
    </row>
    <row r="106" spans="1:8" ht="51" hidden="1">
      <c r="A106" s="22"/>
      <c r="B106" s="23" t="s">
        <v>122</v>
      </c>
      <c r="C106" s="23"/>
      <c r="D106" s="26" t="s">
        <v>123</v>
      </c>
      <c r="E106" s="5">
        <f>'30wrzesień'!H101</f>
        <v>6900</v>
      </c>
      <c r="F106" s="16">
        <f>SUM(F107)</f>
        <v>0</v>
      </c>
      <c r="G106" s="45">
        <f>SUM(G107)</f>
        <v>0</v>
      </c>
      <c r="H106" s="52">
        <f t="shared" si="1"/>
        <v>6900</v>
      </c>
    </row>
    <row r="107" spans="1:8" ht="63.75" hidden="1">
      <c r="A107" s="22"/>
      <c r="B107" s="23"/>
      <c r="C107" s="23" t="s">
        <v>37</v>
      </c>
      <c r="D107" s="26" t="s">
        <v>38</v>
      </c>
      <c r="E107" s="5">
        <f>'30wrzesień'!H102</f>
        <v>6900</v>
      </c>
      <c r="F107" s="16"/>
      <c r="G107" s="46"/>
      <c r="H107" s="52">
        <f t="shared" si="1"/>
        <v>6900</v>
      </c>
    </row>
    <row r="108" spans="1:8" ht="25.5" hidden="1">
      <c r="A108" s="22"/>
      <c r="B108" s="23" t="s">
        <v>124</v>
      </c>
      <c r="C108" s="23"/>
      <c r="D108" s="26" t="s">
        <v>125</v>
      </c>
      <c r="E108" s="5">
        <f>'30wrzesień'!H103</f>
        <v>154000</v>
      </c>
      <c r="F108" s="16">
        <f>SUM(F109:F110)</f>
        <v>0</v>
      </c>
      <c r="G108" s="45">
        <f>SUM(G109:G110)</f>
        <v>0</v>
      </c>
      <c r="H108" s="52">
        <f t="shared" si="1"/>
        <v>154000</v>
      </c>
    </row>
    <row r="109" spans="1:8" ht="63.75" hidden="1">
      <c r="A109" s="22"/>
      <c r="B109" s="23"/>
      <c r="C109" s="23" t="s">
        <v>37</v>
      </c>
      <c r="D109" s="26" t="s">
        <v>38</v>
      </c>
      <c r="E109" s="5">
        <f>'30wrzesień'!H104</f>
        <v>85000</v>
      </c>
      <c r="F109" s="16"/>
      <c r="G109" s="46"/>
      <c r="H109" s="52">
        <f t="shared" si="1"/>
        <v>85000</v>
      </c>
    </row>
    <row r="110" spans="1:8" ht="38.25" hidden="1">
      <c r="A110" s="22"/>
      <c r="B110" s="23"/>
      <c r="C110" s="23" t="s">
        <v>116</v>
      </c>
      <c r="D110" s="26" t="s">
        <v>117</v>
      </c>
      <c r="E110" s="5">
        <f>'30wrzesień'!H105</f>
        <v>69000</v>
      </c>
      <c r="F110" s="16"/>
      <c r="G110" s="46"/>
      <c r="H110" s="52">
        <f t="shared" si="1"/>
        <v>69000</v>
      </c>
    </row>
    <row r="111" spans="1:8" ht="12.75">
      <c r="A111" s="22"/>
      <c r="B111" s="23" t="s">
        <v>126</v>
      </c>
      <c r="C111" s="23"/>
      <c r="D111" s="26" t="s">
        <v>127</v>
      </c>
      <c r="E111" s="5">
        <f>'30wrzesień'!H106</f>
        <v>108900</v>
      </c>
      <c r="F111" s="16">
        <f>SUM(F112:F114)</f>
        <v>0</v>
      </c>
      <c r="G111" s="45">
        <f>SUM(G112:G114)</f>
        <v>2105</v>
      </c>
      <c r="H111" s="52">
        <f t="shared" si="1"/>
        <v>111005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'30wrzesień'!H107</f>
        <v>106400</v>
      </c>
      <c r="F112" s="16"/>
      <c r="G112" s="46"/>
      <c r="H112" s="52">
        <f t="shared" si="1"/>
        <v>106400</v>
      </c>
    </row>
    <row r="113" spans="1:8" ht="12.75">
      <c r="A113" s="22"/>
      <c r="B113" s="23"/>
      <c r="C113" s="23" t="s">
        <v>29</v>
      </c>
      <c r="D113" s="26" t="s">
        <v>30</v>
      </c>
      <c r="E113" s="5">
        <f>'30wrzesień'!H108</f>
        <v>1500</v>
      </c>
      <c r="F113" s="16"/>
      <c r="G113" s="46">
        <v>1305</v>
      </c>
      <c r="H113" s="52">
        <f t="shared" si="1"/>
        <v>2805</v>
      </c>
    </row>
    <row r="114" spans="1:8" ht="12.75">
      <c r="A114" s="22"/>
      <c r="B114" s="23"/>
      <c r="C114" s="23" t="s">
        <v>31</v>
      </c>
      <c r="D114" s="26" t="s">
        <v>128</v>
      </c>
      <c r="E114" s="5">
        <f>'30wrzesień'!H109</f>
        <v>1000</v>
      </c>
      <c r="F114" s="16"/>
      <c r="G114" s="46">
        <v>800</v>
      </c>
      <c r="H114" s="52">
        <f t="shared" si="1"/>
        <v>1800</v>
      </c>
    </row>
    <row r="115" spans="1:8" ht="25.5" hidden="1">
      <c r="A115" s="22"/>
      <c r="B115" s="23" t="s">
        <v>129</v>
      </c>
      <c r="C115" s="23"/>
      <c r="D115" s="26" t="s">
        <v>130</v>
      </c>
      <c r="E115" s="5">
        <f>'30wrzesień'!H110</f>
        <v>15600</v>
      </c>
      <c r="F115" s="16">
        <f>SUM(F116)</f>
        <v>0</v>
      </c>
      <c r="G115" s="45">
        <f>SUM(G116)</f>
        <v>0</v>
      </c>
      <c r="H115" s="52">
        <f t="shared" si="1"/>
        <v>15600</v>
      </c>
    </row>
    <row r="116" spans="1:8" ht="63.75" hidden="1">
      <c r="A116" s="22"/>
      <c r="B116" s="23"/>
      <c r="C116" s="23" t="s">
        <v>37</v>
      </c>
      <c r="D116" s="26" t="s">
        <v>38</v>
      </c>
      <c r="E116" s="5">
        <f>'30wrzesień'!H111</f>
        <v>15600</v>
      </c>
      <c r="F116" s="16"/>
      <c r="G116" s="46"/>
      <c r="H116" s="52">
        <f t="shared" si="1"/>
        <v>15600</v>
      </c>
    </row>
    <row r="117" spans="1:8" ht="12.75" hidden="1">
      <c r="A117" s="22"/>
      <c r="B117" s="23" t="s">
        <v>131</v>
      </c>
      <c r="C117" s="23"/>
      <c r="D117" s="26" t="s">
        <v>132</v>
      </c>
      <c r="E117" s="5">
        <f>'30wrzesień'!H112</f>
        <v>201000</v>
      </c>
      <c r="F117" s="16">
        <f>SUM(F118)</f>
        <v>0</v>
      </c>
      <c r="G117" s="45">
        <f>SUM(G118)</f>
        <v>0</v>
      </c>
      <c r="H117" s="52">
        <f t="shared" si="1"/>
        <v>201000</v>
      </c>
    </row>
    <row r="118" spans="1:8" ht="38.25" hidden="1">
      <c r="A118" s="22"/>
      <c r="B118" s="23"/>
      <c r="C118" s="23" t="s">
        <v>116</v>
      </c>
      <c r="D118" s="26" t="s">
        <v>117</v>
      </c>
      <c r="E118" s="5">
        <f>'30wrzesień'!H113</f>
        <v>56000</v>
      </c>
      <c r="F118" s="16"/>
      <c r="G118" s="45"/>
      <c r="H118" s="52">
        <f t="shared" si="1"/>
        <v>56000</v>
      </c>
    </row>
    <row r="119" spans="1:8" ht="12.75" hidden="1">
      <c r="A119" s="22"/>
      <c r="B119" s="23"/>
      <c r="C119" s="23" t="s">
        <v>148</v>
      </c>
      <c r="D119" s="26"/>
      <c r="E119" s="5">
        <f>'30wrzesień'!H114</f>
        <v>145000</v>
      </c>
      <c r="F119" s="17"/>
      <c r="G119" s="46"/>
      <c r="H119" s="52">
        <f t="shared" si="1"/>
        <v>145000</v>
      </c>
    </row>
    <row r="120" spans="1:8" ht="12.75">
      <c r="A120" s="64" t="s">
        <v>156</v>
      </c>
      <c r="B120" s="65"/>
      <c r="C120" s="65"/>
      <c r="D120" s="66" t="s">
        <v>159</v>
      </c>
      <c r="E120" s="5">
        <f>'30wrzesień'!H115</f>
        <v>70951</v>
      </c>
      <c r="F120" s="67"/>
      <c r="G120" s="53">
        <f>SUM(G121)</f>
        <v>61013</v>
      </c>
      <c r="H120" s="52">
        <f t="shared" si="1"/>
        <v>131964</v>
      </c>
    </row>
    <row r="121" spans="1:8" ht="12.75">
      <c r="A121" s="22"/>
      <c r="B121" s="23" t="s">
        <v>157</v>
      </c>
      <c r="C121" s="23"/>
      <c r="D121" s="26" t="s">
        <v>158</v>
      </c>
      <c r="E121" s="5">
        <f>'30wrzesień'!H116</f>
        <v>70951</v>
      </c>
      <c r="F121" s="53">
        <f>SUM(F122)</f>
        <v>0</v>
      </c>
      <c r="G121" s="53">
        <f>SUM(G122)</f>
        <v>61013</v>
      </c>
      <c r="H121" s="52">
        <f t="shared" si="1"/>
        <v>131964</v>
      </c>
    </row>
    <row r="122" spans="1:8" ht="38.25">
      <c r="A122" s="22"/>
      <c r="B122" s="23"/>
      <c r="C122" s="23" t="s">
        <v>116</v>
      </c>
      <c r="D122" s="26" t="s">
        <v>117</v>
      </c>
      <c r="E122" s="5">
        <f>'30wrzesień'!H117</f>
        <v>70951</v>
      </c>
      <c r="F122" s="17"/>
      <c r="G122" s="46">
        <v>61013</v>
      </c>
      <c r="H122" s="52">
        <f t="shared" si="1"/>
        <v>131964</v>
      </c>
    </row>
    <row r="123" spans="1:8" ht="25.5" hidden="1">
      <c r="A123" s="64" t="s">
        <v>149</v>
      </c>
      <c r="B123" s="65"/>
      <c r="C123" s="65"/>
      <c r="D123" s="66" t="s">
        <v>153</v>
      </c>
      <c r="E123" s="5">
        <f>'30wrzesień'!H118</f>
        <v>15000</v>
      </c>
      <c r="F123" s="5">
        <f>F124</f>
        <v>0</v>
      </c>
      <c r="G123" s="5">
        <f>G124</f>
        <v>0</v>
      </c>
      <c r="H123" s="51">
        <f t="shared" si="1"/>
        <v>15000</v>
      </c>
    </row>
    <row r="124" spans="1:8" ht="12.75" hidden="1">
      <c r="A124" s="22"/>
      <c r="B124" s="23" t="s">
        <v>150</v>
      </c>
      <c r="C124" s="23"/>
      <c r="D124" s="26" t="s">
        <v>10</v>
      </c>
      <c r="E124" s="5">
        <f>'30wrzesień'!H119</f>
        <v>15000</v>
      </c>
      <c r="F124" s="53">
        <f>SUM(F125)</f>
        <v>0</v>
      </c>
      <c r="G124" s="53">
        <f>SUM(G125)</f>
        <v>0</v>
      </c>
      <c r="H124" s="51">
        <f t="shared" si="1"/>
        <v>15000</v>
      </c>
    </row>
    <row r="125" spans="1:8" ht="51" hidden="1">
      <c r="A125" s="22"/>
      <c r="B125" s="23"/>
      <c r="C125" s="23" t="s">
        <v>151</v>
      </c>
      <c r="D125" s="26" t="s">
        <v>162</v>
      </c>
      <c r="E125" s="5">
        <f>'30wrzesień'!H120</f>
        <v>15000</v>
      </c>
      <c r="F125" s="17"/>
      <c r="G125" s="46"/>
      <c r="H125" s="51">
        <f t="shared" si="1"/>
        <v>15000</v>
      </c>
    </row>
    <row r="126" spans="1:8" ht="12.75">
      <c r="A126" s="22"/>
      <c r="B126" s="23"/>
      <c r="C126" s="24"/>
      <c r="D126" s="25"/>
      <c r="E126" s="5"/>
      <c r="F126" s="17"/>
      <c r="G126" s="46"/>
      <c r="H126" s="52"/>
    </row>
    <row r="127" spans="1:8" ht="12.75">
      <c r="A127" s="77" t="s">
        <v>133</v>
      </c>
      <c r="B127" s="78"/>
      <c r="C127" s="78"/>
      <c r="D127" s="79"/>
      <c r="E127" s="5">
        <f>'30wrzesień'!H122</f>
        <v>13219938</v>
      </c>
      <c r="F127" s="32">
        <f>F13+F20+F27+F40+F48+F51+F57+F85+F94+F102+F37</f>
        <v>0</v>
      </c>
      <c r="G127" s="32">
        <f>G13+G20+G27+G40+G48+G51+G57+G85+G94+G102+G37+G120</f>
        <v>167973</v>
      </c>
      <c r="H127" s="51">
        <f t="shared" si="1"/>
        <v>13387911</v>
      </c>
    </row>
    <row r="128" ht="12.75">
      <c r="E128" s="5"/>
    </row>
  </sheetData>
  <sheetProtection/>
  <protectedRanges>
    <protectedRange sqref="F15:G19 F94:G118 H104 F21:G36 F39:G91" name="Zakres2"/>
    <protectedRange sqref="A1:H9" name="Zakres1"/>
    <protectedRange sqref="F93:G93" name="Zakres1_1"/>
  </protectedRanges>
  <mergeCells count="1">
    <mergeCell ref="A127:D12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H128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5.421875" style="0" customWidth="1"/>
    <col min="2" max="2" width="7.140625" style="0" customWidth="1"/>
    <col min="3" max="3" width="5.421875" style="0" customWidth="1"/>
    <col min="4" max="4" width="35.421875" style="0" customWidth="1"/>
    <col min="5" max="5" width="10.7109375" style="0" customWidth="1"/>
    <col min="6" max="6" width="8.28125" style="0" customWidth="1"/>
    <col min="7" max="7" width="7.8515625" style="0" customWidth="1"/>
    <col min="8" max="8" width="11.140625" style="0" customWidth="1"/>
  </cols>
  <sheetData>
    <row r="4" ht="12.75">
      <c r="E4" s="54" t="s">
        <v>138</v>
      </c>
    </row>
    <row r="5" ht="12.75">
      <c r="E5" s="76" t="s">
        <v>196</v>
      </c>
    </row>
    <row r="6" ht="12.75">
      <c r="E6" s="54" t="s">
        <v>194</v>
      </c>
    </row>
    <row r="7" spans="1:5" ht="12.75">
      <c r="A7" s="55" t="s">
        <v>139</v>
      </c>
      <c r="E7" s="76" t="s">
        <v>195</v>
      </c>
    </row>
    <row r="9" spans="1:7" ht="12.75">
      <c r="A9" s="35"/>
      <c r="B9" s="35"/>
      <c r="C9" s="35"/>
      <c r="D9" s="35"/>
      <c r="E9" s="37"/>
      <c r="F9" s="37"/>
      <c r="G9" s="37"/>
    </row>
    <row r="10" spans="1:7" ht="12.75">
      <c r="A10" s="36"/>
      <c r="B10" s="36"/>
      <c r="C10" s="36"/>
      <c r="D10" s="36"/>
      <c r="E10" s="38"/>
      <c r="F10" s="39"/>
      <c r="G10" s="39"/>
    </row>
    <row r="11" spans="1:8" ht="38.25">
      <c r="A11" s="33" t="s">
        <v>0</v>
      </c>
      <c r="B11" s="34" t="s">
        <v>1</v>
      </c>
      <c r="C11" s="47" t="s">
        <v>2</v>
      </c>
      <c r="D11" s="33" t="s">
        <v>3</v>
      </c>
      <c r="E11" s="48" t="s">
        <v>197</v>
      </c>
      <c r="F11" s="40" t="s">
        <v>135</v>
      </c>
      <c r="G11" s="41" t="s">
        <v>136</v>
      </c>
      <c r="H11" s="40" t="s">
        <v>198</v>
      </c>
    </row>
    <row r="12" spans="1:8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42">
        <v>7</v>
      </c>
      <c r="H12" s="1">
        <v>8</v>
      </c>
    </row>
    <row r="13" spans="1:8" ht="12.75">
      <c r="A13" s="2" t="s">
        <v>4</v>
      </c>
      <c r="B13" s="3"/>
      <c r="C13" s="3"/>
      <c r="D13" s="4" t="s">
        <v>5</v>
      </c>
      <c r="E13" s="5">
        <f>'16 październik'!H13</f>
        <v>356823</v>
      </c>
      <c r="F13" s="5">
        <f>F14+F17</f>
        <v>0</v>
      </c>
      <c r="G13" s="43">
        <f>G14+G17</f>
        <v>0</v>
      </c>
      <c r="H13" s="51">
        <f>E13-F13+G13</f>
        <v>356823</v>
      </c>
    </row>
    <row r="14" spans="1:8" ht="25.5">
      <c r="A14" s="6"/>
      <c r="B14" s="7" t="s">
        <v>6</v>
      </c>
      <c r="C14" s="8"/>
      <c r="D14" s="9" t="s">
        <v>7</v>
      </c>
      <c r="E14" s="5">
        <f>'16 październik'!H14</f>
        <v>210000</v>
      </c>
      <c r="F14" s="49">
        <f>SUM(F15)</f>
        <v>0</v>
      </c>
      <c r="G14" s="50">
        <f>SUM(G15)</f>
        <v>0</v>
      </c>
      <c r="H14" s="52">
        <f>E14-F14+G14</f>
        <v>210000</v>
      </c>
    </row>
    <row r="15" spans="1:8" ht="63.75">
      <c r="A15" s="10"/>
      <c r="B15" s="11"/>
      <c r="C15" s="12">
        <v>6290</v>
      </c>
      <c r="D15" s="13" t="s">
        <v>8</v>
      </c>
      <c r="E15" s="5">
        <f>'16 październik'!H15</f>
        <v>60000</v>
      </c>
      <c r="F15" s="15"/>
      <c r="G15" s="44"/>
      <c r="H15" s="52">
        <f aca="true" t="shared" si="0" ref="H15:H94">E15-F15+G15</f>
        <v>60000</v>
      </c>
    </row>
    <row r="16" spans="1:8" ht="76.5">
      <c r="A16" s="10"/>
      <c r="B16" s="11"/>
      <c r="C16" s="12">
        <v>6300</v>
      </c>
      <c r="D16" s="9" t="s">
        <v>18</v>
      </c>
      <c r="E16" s="5">
        <f>'16 październik'!H16</f>
        <v>150000</v>
      </c>
      <c r="F16" s="15"/>
      <c r="G16" s="44"/>
      <c r="H16" s="52">
        <f t="shared" si="0"/>
        <v>150000</v>
      </c>
    </row>
    <row r="17" spans="1:8" ht="12.75">
      <c r="A17" s="6"/>
      <c r="B17" s="7" t="s">
        <v>9</v>
      </c>
      <c r="C17" s="8"/>
      <c r="D17" s="8" t="s">
        <v>10</v>
      </c>
      <c r="E17" s="5">
        <f>'16 październik'!H17</f>
        <v>146823</v>
      </c>
      <c r="F17" s="16">
        <f>SUM(F19)</f>
        <v>0</v>
      </c>
      <c r="G17" s="45">
        <f>SUM(G19)</f>
        <v>0</v>
      </c>
      <c r="H17" s="52">
        <f t="shared" si="0"/>
        <v>146823</v>
      </c>
    </row>
    <row r="18" spans="1:8" ht="63.75">
      <c r="A18" s="10"/>
      <c r="B18" s="11"/>
      <c r="C18" s="12">
        <v>2010</v>
      </c>
      <c r="D18" s="26" t="s">
        <v>38</v>
      </c>
      <c r="E18" s="5">
        <f>'16 październik'!H18</f>
        <v>143253</v>
      </c>
      <c r="F18" s="16"/>
      <c r="G18" s="45"/>
      <c r="H18" s="52">
        <f>E18-F18+G18</f>
        <v>143253</v>
      </c>
    </row>
    <row r="19" spans="1:8" ht="89.25">
      <c r="A19" s="10"/>
      <c r="B19" s="11"/>
      <c r="C19" s="11" t="s">
        <v>11</v>
      </c>
      <c r="D19" s="13" t="s">
        <v>12</v>
      </c>
      <c r="E19" s="5">
        <f>'16 październik'!H19</f>
        <v>3570</v>
      </c>
      <c r="F19" s="16"/>
      <c r="G19" s="46"/>
      <c r="H19" s="52">
        <f>E19-F19+G19</f>
        <v>3570</v>
      </c>
    </row>
    <row r="20" spans="1:8" ht="12.75">
      <c r="A20" s="18" t="s">
        <v>13</v>
      </c>
      <c r="B20" s="19"/>
      <c r="C20" s="20"/>
      <c r="D20" s="20" t="s">
        <v>14</v>
      </c>
      <c r="E20" s="5">
        <f>'16 październik'!H20</f>
        <v>355192</v>
      </c>
      <c r="F20" s="5">
        <f>F21+F24</f>
        <v>0</v>
      </c>
      <c r="G20" s="5">
        <f>G21+G24</f>
        <v>0</v>
      </c>
      <c r="H20" s="52">
        <f t="shared" si="0"/>
        <v>355192</v>
      </c>
    </row>
    <row r="21" spans="1:8" ht="12.75">
      <c r="A21" s="22"/>
      <c r="B21" s="23" t="s">
        <v>15</v>
      </c>
      <c r="C21" s="24"/>
      <c r="D21" s="25" t="s">
        <v>16</v>
      </c>
      <c r="E21" s="5">
        <f>'16 październik'!H21</f>
        <v>115192</v>
      </c>
      <c r="F21" s="16">
        <f>SUM(F22:F23)</f>
        <v>0</v>
      </c>
      <c r="G21" s="45">
        <f>SUM(G22:G23)</f>
        <v>0</v>
      </c>
      <c r="H21" s="52">
        <f t="shared" si="0"/>
        <v>115192</v>
      </c>
    </row>
    <row r="22" spans="1:8" ht="38.25">
      <c r="A22" s="22"/>
      <c r="B22" s="23"/>
      <c r="C22" s="24">
        <v>2320</v>
      </c>
      <c r="D22" s="26" t="s">
        <v>17</v>
      </c>
      <c r="E22" s="5">
        <f>'16 październik'!H22</f>
        <v>15192</v>
      </c>
      <c r="F22" s="16"/>
      <c r="G22" s="46"/>
      <c r="H22" s="52">
        <f t="shared" si="0"/>
        <v>15192</v>
      </c>
    </row>
    <row r="23" spans="1:8" ht="76.5">
      <c r="A23" s="22"/>
      <c r="B23" s="23"/>
      <c r="C23" s="24">
        <v>6300</v>
      </c>
      <c r="D23" s="9" t="s">
        <v>18</v>
      </c>
      <c r="E23" s="5">
        <f>'16 październik'!H23</f>
        <v>100000</v>
      </c>
      <c r="F23" s="16"/>
      <c r="G23" s="46">
        <v>0</v>
      </c>
      <c r="H23" s="52">
        <f t="shared" si="0"/>
        <v>100000</v>
      </c>
    </row>
    <row r="24" spans="1:8" ht="12.75">
      <c r="A24" s="22"/>
      <c r="B24" s="23" t="s">
        <v>145</v>
      </c>
      <c r="C24" s="24"/>
      <c r="D24" s="9" t="s">
        <v>146</v>
      </c>
      <c r="E24" s="5">
        <f>'16 październik'!H24</f>
        <v>240000</v>
      </c>
      <c r="F24" s="16">
        <f>SUM(F25)</f>
        <v>0</v>
      </c>
      <c r="G24" s="16">
        <f>SUM(G25)</f>
        <v>0</v>
      </c>
      <c r="H24" s="52">
        <f t="shared" si="0"/>
        <v>240000</v>
      </c>
    </row>
    <row r="25" spans="1:8" ht="63.75">
      <c r="A25" s="22"/>
      <c r="B25" s="23"/>
      <c r="C25" s="24">
        <v>6260</v>
      </c>
      <c r="D25" s="9" t="s">
        <v>163</v>
      </c>
      <c r="E25" s="5">
        <f>'16 październik'!H25</f>
        <v>40000</v>
      </c>
      <c r="F25" s="16"/>
      <c r="G25" s="45"/>
      <c r="H25" s="52">
        <f t="shared" si="0"/>
        <v>40000</v>
      </c>
    </row>
    <row r="26" spans="1:8" ht="76.5">
      <c r="A26" s="22"/>
      <c r="B26" s="23"/>
      <c r="C26" s="24">
        <v>6300</v>
      </c>
      <c r="D26" s="9" t="s">
        <v>18</v>
      </c>
      <c r="E26" s="5">
        <f>'16 październik'!H26</f>
        <v>200000</v>
      </c>
      <c r="F26" s="16"/>
      <c r="G26" s="45"/>
      <c r="H26" s="52">
        <f t="shared" si="0"/>
        <v>200000</v>
      </c>
    </row>
    <row r="27" spans="1:8" ht="12.75">
      <c r="A27" s="27" t="s">
        <v>19</v>
      </c>
      <c r="B27" s="23"/>
      <c r="C27" s="24"/>
      <c r="D27" s="28" t="s">
        <v>20</v>
      </c>
      <c r="E27" s="5">
        <f>'16 październik'!H27</f>
        <v>257700</v>
      </c>
      <c r="F27" s="21">
        <f>F28</f>
        <v>0</v>
      </c>
      <c r="G27" s="32">
        <f>G28</f>
        <v>0</v>
      </c>
      <c r="H27" s="51">
        <f t="shared" si="0"/>
        <v>257700</v>
      </c>
    </row>
    <row r="28" spans="1:8" ht="12.75">
      <c r="A28" s="22"/>
      <c r="B28" s="23" t="s">
        <v>21</v>
      </c>
      <c r="C28" s="24"/>
      <c r="D28" s="25" t="s">
        <v>22</v>
      </c>
      <c r="E28" s="5">
        <f>'16 październik'!H28</f>
        <v>257700</v>
      </c>
      <c r="F28" s="16">
        <f>SUM(F29:F36)</f>
        <v>0</v>
      </c>
      <c r="G28" s="45">
        <f>SUM(G29:G36)</f>
        <v>0</v>
      </c>
      <c r="H28" s="52">
        <f t="shared" si="0"/>
        <v>257700</v>
      </c>
    </row>
    <row r="29" spans="1:8" ht="25.5">
      <c r="A29" s="22"/>
      <c r="B29" s="23"/>
      <c r="C29" s="23" t="s">
        <v>23</v>
      </c>
      <c r="D29" s="26" t="s">
        <v>24</v>
      </c>
      <c r="E29" s="5">
        <f>'16 październik'!H29</f>
        <v>14615</v>
      </c>
      <c r="F29" s="16"/>
      <c r="G29" s="45"/>
      <c r="H29" s="52">
        <f t="shared" si="0"/>
        <v>14615</v>
      </c>
    </row>
    <row r="30" spans="1:8" ht="12.75">
      <c r="A30" s="22"/>
      <c r="B30" s="23"/>
      <c r="C30" s="23" t="s">
        <v>25</v>
      </c>
      <c r="D30" s="25" t="s">
        <v>26</v>
      </c>
      <c r="E30" s="5">
        <f>'16 październik'!H30</f>
        <v>0</v>
      </c>
      <c r="F30" s="16"/>
      <c r="G30" s="45"/>
      <c r="H30" s="52">
        <f t="shared" si="0"/>
        <v>0</v>
      </c>
    </row>
    <row r="31" spans="1:8" ht="89.25">
      <c r="A31" s="22"/>
      <c r="B31" s="23"/>
      <c r="C31" s="23" t="s">
        <v>11</v>
      </c>
      <c r="D31" s="26" t="s">
        <v>12</v>
      </c>
      <c r="E31" s="5">
        <f>'16 październik'!H31</f>
        <v>103792</v>
      </c>
      <c r="F31" s="16"/>
      <c r="G31" s="45"/>
      <c r="H31" s="52">
        <f t="shared" si="0"/>
        <v>103792</v>
      </c>
    </row>
    <row r="32" spans="1:8" ht="51">
      <c r="A32" s="22"/>
      <c r="B32" s="23"/>
      <c r="C32" s="23" t="s">
        <v>188</v>
      </c>
      <c r="D32" s="26" t="s">
        <v>189</v>
      </c>
      <c r="E32" s="5">
        <f>'16 październik'!H32</f>
        <v>1736</v>
      </c>
      <c r="F32" s="16"/>
      <c r="G32" s="45"/>
      <c r="H32" s="52">
        <f t="shared" si="0"/>
        <v>1736</v>
      </c>
    </row>
    <row r="33" spans="1:8" ht="51">
      <c r="A33" s="22"/>
      <c r="B33" s="23"/>
      <c r="C33" s="23" t="s">
        <v>27</v>
      </c>
      <c r="D33" s="26" t="s">
        <v>28</v>
      </c>
      <c r="E33" s="5">
        <f>'16 październik'!H33</f>
        <v>124525</v>
      </c>
      <c r="F33" s="16"/>
      <c r="G33" s="45"/>
      <c r="H33" s="52">
        <f t="shared" si="0"/>
        <v>124525</v>
      </c>
    </row>
    <row r="34" spans="1:8" ht="12.75">
      <c r="A34" s="22"/>
      <c r="B34" s="23"/>
      <c r="C34" s="23" t="s">
        <v>29</v>
      </c>
      <c r="D34" s="25" t="s">
        <v>30</v>
      </c>
      <c r="E34" s="5">
        <f>'16 październik'!H34</f>
        <v>8000</v>
      </c>
      <c r="F34" s="16"/>
      <c r="G34" s="45"/>
      <c r="H34" s="52">
        <f t="shared" si="0"/>
        <v>8000</v>
      </c>
    </row>
    <row r="35" spans="1:8" ht="12.75">
      <c r="A35" s="22"/>
      <c r="B35" s="23"/>
      <c r="C35" s="69" t="s">
        <v>43</v>
      </c>
      <c r="D35" s="70" t="s">
        <v>44</v>
      </c>
      <c r="E35" s="5">
        <f>'16 październik'!H35</f>
        <v>1752</v>
      </c>
      <c r="F35" s="16"/>
      <c r="G35" s="45"/>
      <c r="H35" s="52">
        <f t="shared" si="0"/>
        <v>1752</v>
      </c>
    </row>
    <row r="36" spans="1:8" ht="12.75">
      <c r="A36" s="22"/>
      <c r="B36" s="23"/>
      <c r="C36" s="23" t="s">
        <v>31</v>
      </c>
      <c r="D36" s="25" t="s">
        <v>32</v>
      </c>
      <c r="E36" s="5">
        <f>'16 październik'!H36</f>
        <v>3280</v>
      </c>
      <c r="F36" s="16"/>
      <c r="G36" s="45"/>
      <c r="H36" s="52">
        <f t="shared" si="0"/>
        <v>3280</v>
      </c>
    </row>
    <row r="37" spans="1:8" ht="12.75">
      <c r="A37" s="64" t="s">
        <v>164</v>
      </c>
      <c r="B37" s="65"/>
      <c r="C37" s="65"/>
      <c r="D37" s="71" t="s">
        <v>167</v>
      </c>
      <c r="E37" s="5">
        <f>'16 październik'!H37</f>
        <v>4000</v>
      </c>
      <c r="F37" s="5">
        <f>F38</f>
        <v>0</v>
      </c>
      <c r="G37" s="5">
        <f>G38</f>
        <v>0</v>
      </c>
      <c r="H37" s="52">
        <f t="shared" si="0"/>
        <v>4000</v>
      </c>
    </row>
    <row r="38" spans="1:8" ht="12.75">
      <c r="A38" s="22"/>
      <c r="B38" s="69" t="s">
        <v>165</v>
      </c>
      <c r="C38" s="23"/>
      <c r="D38" s="70" t="s">
        <v>168</v>
      </c>
      <c r="E38" s="5">
        <f>'16 październik'!H38</f>
        <v>4000</v>
      </c>
      <c r="F38" s="5">
        <f>SUM(F39)</f>
        <v>0</v>
      </c>
      <c r="G38" s="5">
        <f>SUM(G39)</f>
        <v>0</v>
      </c>
      <c r="H38" s="52">
        <f t="shared" si="0"/>
        <v>4000</v>
      </c>
    </row>
    <row r="39" spans="1:8" ht="63.75">
      <c r="A39" s="22"/>
      <c r="B39" s="23"/>
      <c r="C39" s="69" t="s">
        <v>166</v>
      </c>
      <c r="D39" s="73" t="s">
        <v>169</v>
      </c>
      <c r="E39" s="5">
        <f>'16 październik'!H39</f>
        <v>4000</v>
      </c>
      <c r="F39" s="16"/>
      <c r="G39" s="45"/>
      <c r="H39" s="52">
        <f t="shared" si="0"/>
        <v>4000</v>
      </c>
    </row>
    <row r="40" spans="1:8" ht="12.75">
      <c r="A40" s="27" t="s">
        <v>33</v>
      </c>
      <c r="B40" s="29"/>
      <c r="C40" s="29"/>
      <c r="D40" s="30" t="s">
        <v>34</v>
      </c>
      <c r="E40" s="5">
        <f>'16 październik'!H40</f>
        <v>77545</v>
      </c>
      <c r="F40" s="21">
        <f>F41+F44</f>
        <v>0</v>
      </c>
      <c r="G40" s="32">
        <f>G41+G44</f>
        <v>0</v>
      </c>
      <c r="H40" s="51">
        <f t="shared" si="0"/>
        <v>77545</v>
      </c>
    </row>
    <row r="41" spans="1:8" ht="12.75">
      <c r="A41" s="22"/>
      <c r="B41" s="23" t="s">
        <v>35</v>
      </c>
      <c r="C41" s="23"/>
      <c r="D41" s="25" t="s">
        <v>36</v>
      </c>
      <c r="E41" s="5">
        <f>'16 październik'!H41</f>
        <v>70611</v>
      </c>
      <c r="F41" s="16">
        <f>SUM(F42:F43)</f>
        <v>0</v>
      </c>
      <c r="G41" s="45">
        <f>SUM(G42:G43)</f>
        <v>0</v>
      </c>
      <c r="H41" s="52">
        <f t="shared" si="0"/>
        <v>70611</v>
      </c>
    </row>
    <row r="42" spans="1:8" ht="63.75">
      <c r="A42" s="22"/>
      <c r="B42" s="23"/>
      <c r="C42" s="23" t="s">
        <v>37</v>
      </c>
      <c r="D42" s="26" t="s">
        <v>38</v>
      </c>
      <c r="E42" s="5">
        <f>'16 październik'!H42</f>
        <v>68611</v>
      </c>
      <c r="F42" s="16"/>
      <c r="G42" s="46"/>
      <c r="H42" s="52">
        <f t="shared" si="0"/>
        <v>68611</v>
      </c>
    </row>
    <row r="43" spans="1:8" ht="51">
      <c r="A43" s="22"/>
      <c r="B43" s="23"/>
      <c r="C43" s="23" t="s">
        <v>39</v>
      </c>
      <c r="D43" s="26" t="s">
        <v>40</v>
      </c>
      <c r="E43" s="5">
        <f>'16 październik'!H43</f>
        <v>2000</v>
      </c>
      <c r="F43" s="16"/>
      <c r="G43" s="46"/>
      <c r="H43" s="52">
        <f t="shared" si="0"/>
        <v>2000</v>
      </c>
    </row>
    <row r="44" spans="1:8" ht="12.75">
      <c r="A44" s="22"/>
      <c r="B44" s="23" t="s">
        <v>41</v>
      </c>
      <c r="C44" s="23"/>
      <c r="D44" s="25" t="s">
        <v>42</v>
      </c>
      <c r="E44" s="5">
        <f>'16 październik'!H44</f>
        <v>6934</v>
      </c>
      <c r="F44" s="16">
        <f>SUM(F45:F47)</f>
        <v>0</v>
      </c>
      <c r="G44" s="45">
        <f>SUM(G45:G47)</f>
        <v>0</v>
      </c>
      <c r="H44" s="52">
        <f t="shared" si="0"/>
        <v>6934</v>
      </c>
    </row>
    <row r="45" spans="1:8" ht="12.75">
      <c r="A45" s="22"/>
      <c r="B45" s="23"/>
      <c r="C45" s="23" t="s">
        <v>25</v>
      </c>
      <c r="D45" s="25" t="s">
        <v>26</v>
      </c>
      <c r="E45" s="5">
        <f>'16 październik'!H45</f>
        <v>3332</v>
      </c>
      <c r="F45" s="16"/>
      <c r="G45" s="46"/>
      <c r="H45" s="52">
        <f t="shared" si="0"/>
        <v>3332</v>
      </c>
    </row>
    <row r="46" spans="1:8" ht="12.75">
      <c r="A46" s="22"/>
      <c r="B46" s="23"/>
      <c r="C46" s="23" t="s">
        <v>29</v>
      </c>
      <c r="D46" s="25" t="s">
        <v>30</v>
      </c>
      <c r="E46" s="5">
        <f>'16 październik'!H46</f>
        <v>2000</v>
      </c>
      <c r="F46" s="16"/>
      <c r="G46" s="46"/>
      <c r="H46" s="52">
        <f t="shared" si="0"/>
        <v>2000</v>
      </c>
    </row>
    <row r="47" spans="1:8" ht="12.75">
      <c r="A47" s="22"/>
      <c r="B47" s="23"/>
      <c r="C47" s="23" t="s">
        <v>43</v>
      </c>
      <c r="D47" s="25" t="s">
        <v>44</v>
      </c>
      <c r="E47" s="5">
        <f>'16 październik'!H47</f>
        <v>1602</v>
      </c>
      <c r="F47" s="16"/>
      <c r="G47" s="46"/>
      <c r="H47" s="52">
        <f t="shared" si="0"/>
        <v>1602</v>
      </c>
    </row>
    <row r="48" spans="1:8" ht="38.25">
      <c r="A48" s="27" t="s">
        <v>45</v>
      </c>
      <c r="B48" s="29"/>
      <c r="C48" s="29"/>
      <c r="D48" s="31" t="s">
        <v>46</v>
      </c>
      <c r="E48" s="5">
        <f>'16 październik'!H48</f>
        <v>924</v>
      </c>
      <c r="F48" s="21">
        <f>F49</f>
        <v>0</v>
      </c>
      <c r="G48" s="32">
        <f>G49</f>
        <v>0</v>
      </c>
      <c r="H48" s="51">
        <f t="shared" si="0"/>
        <v>924</v>
      </c>
    </row>
    <row r="49" spans="1:8" ht="38.25">
      <c r="A49" s="22"/>
      <c r="B49" s="23" t="s">
        <v>47</v>
      </c>
      <c r="C49" s="23"/>
      <c r="D49" s="26" t="s">
        <v>48</v>
      </c>
      <c r="E49" s="5">
        <f>'16 październik'!H49</f>
        <v>924</v>
      </c>
      <c r="F49" s="16">
        <f>SUM(F50)</f>
        <v>0</v>
      </c>
      <c r="G49" s="45">
        <f>SUM(G50)</f>
        <v>0</v>
      </c>
      <c r="H49" s="52">
        <f t="shared" si="0"/>
        <v>924</v>
      </c>
    </row>
    <row r="50" spans="1:8" ht="63.75">
      <c r="A50" s="22"/>
      <c r="B50" s="23"/>
      <c r="C50" s="23" t="s">
        <v>37</v>
      </c>
      <c r="D50" s="26" t="s">
        <v>38</v>
      </c>
      <c r="E50" s="5">
        <f>'16 październik'!H50</f>
        <v>924</v>
      </c>
      <c r="F50" s="16"/>
      <c r="G50" s="46"/>
      <c r="H50" s="52">
        <f t="shared" si="0"/>
        <v>924</v>
      </c>
    </row>
    <row r="51" spans="1:8" ht="25.5">
      <c r="A51" s="27" t="s">
        <v>49</v>
      </c>
      <c r="B51" s="29"/>
      <c r="C51" s="29"/>
      <c r="D51" s="31" t="s">
        <v>50</v>
      </c>
      <c r="E51" s="5">
        <f>'16 październik'!H51</f>
        <v>30866</v>
      </c>
      <c r="F51" s="21">
        <f>F53+F55</f>
        <v>0</v>
      </c>
      <c r="G51" s="21">
        <f>G52+G53</f>
        <v>0</v>
      </c>
      <c r="H51" s="51">
        <f t="shared" si="0"/>
        <v>30866</v>
      </c>
    </row>
    <row r="52" spans="1:8" ht="12.75">
      <c r="A52" s="27"/>
      <c r="B52" s="29" t="s">
        <v>174</v>
      </c>
      <c r="C52" s="29"/>
      <c r="D52" s="31" t="s">
        <v>176</v>
      </c>
      <c r="E52" s="5">
        <f>'16 październik'!H52</f>
        <v>30466</v>
      </c>
      <c r="F52" s="21">
        <f>F53</f>
        <v>0</v>
      </c>
      <c r="G52" s="21">
        <f>G53+G54</f>
        <v>0</v>
      </c>
      <c r="H52" s="51">
        <f t="shared" si="0"/>
        <v>30466</v>
      </c>
    </row>
    <row r="53" spans="1:8" ht="63.75">
      <c r="A53" s="27"/>
      <c r="B53" s="29"/>
      <c r="C53" s="74" t="s">
        <v>175</v>
      </c>
      <c r="D53" s="75" t="s">
        <v>177</v>
      </c>
      <c r="E53" s="5">
        <f>'16 październik'!H53</f>
        <v>20230</v>
      </c>
      <c r="F53" s="21">
        <v>0</v>
      </c>
      <c r="G53" s="21"/>
      <c r="H53" s="51">
        <f t="shared" si="0"/>
        <v>20230</v>
      </c>
    </row>
    <row r="54" spans="1:8" ht="63.75">
      <c r="A54" s="27"/>
      <c r="B54" s="29"/>
      <c r="C54" s="29" t="s">
        <v>147</v>
      </c>
      <c r="D54" s="31" t="s">
        <v>190</v>
      </c>
      <c r="E54" s="5">
        <f>'16 październik'!H54</f>
        <v>10236</v>
      </c>
      <c r="F54" s="21"/>
      <c r="G54" s="32"/>
      <c r="H54" s="51">
        <f t="shared" si="0"/>
        <v>10236</v>
      </c>
    </row>
    <row r="55" spans="1:8" ht="12.75">
      <c r="A55" s="22"/>
      <c r="B55" s="23" t="s">
        <v>51</v>
      </c>
      <c r="C55" s="23"/>
      <c r="D55" s="26" t="s">
        <v>52</v>
      </c>
      <c r="E55" s="5">
        <f>'16 październik'!H55</f>
        <v>400</v>
      </c>
      <c r="F55" s="16">
        <f>SUM(F56)</f>
        <v>0</v>
      </c>
      <c r="G55" s="45">
        <f>SUM(G56)</f>
        <v>0</v>
      </c>
      <c r="H55" s="52">
        <f t="shared" si="0"/>
        <v>400</v>
      </c>
    </row>
    <row r="56" spans="1:8" ht="63.75">
      <c r="A56" s="22"/>
      <c r="B56" s="23"/>
      <c r="C56" s="23" t="s">
        <v>37</v>
      </c>
      <c r="D56" s="26" t="s">
        <v>38</v>
      </c>
      <c r="E56" s="5">
        <f>'16 październik'!H56</f>
        <v>400</v>
      </c>
      <c r="F56" s="17"/>
      <c r="G56" s="46"/>
      <c r="H56" s="52">
        <f t="shared" si="0"/>
        <v>400</v>
      </c>
    </row>
    <row r="57" spans="1:8" ht="63.75">
      <c r="A57" s="27" t="s">
        <v>53</v>
      </c>
      <c r="B57" s="23"/>
      <c r="C57" s="29"/>
      <c r="D57" s="31" t="s">
        <v>54</v>
      </c>
      <c r="E57" s="5">
        <f>'16 październik'!H57</f>
        <v>2741994</v>
      </c>
      <c r="F57" s="21">
        <f>F58+F60+F66+F75+F82</f>
        <v>0</v>
      </c>
      <c r="G57" s="32">
        <f>G58+G60+G66+G75+G82</f>
        <v>0</v>
      </c>
      <c r="H57" s="51">
        <f t="shared" si="0"/>
        <v>2741994</v>
      </c>
    </row>
    <row r="58" spans="1:8" ht="25.5">
      <c r="A58" s="22"/>
      <c r="B58" s="23" t="s">
        <v>55</v>
      </c>
      <c r="C58" s="23"/>
      <c r="D58" s="26" t="s">
        <v>56</v>
      </c>
      <c r="E58" s="5">
        <f>'16 październik'!H58</f>
        <v>1500</v>
      </c>
      <c r="F58" s="16">
        <f>SUM(F59)</f>
        <v>0</v>
      </c>
      <c r="G58" s="45">
        <f>SUM(G59)</f>
        <v>0</v>
      </c>
      <c r="H58" s="52">
        <f t="shared" si="0"/>
        <v>1500</v>
      </c>
    </row>
    <row r="59" spans="1:8" ht="38.25">
      <c r="A59" s="22"/>
      <c r="B59" s="23"/>
      <c r="C59" s="23" t="s">
        <v>57</v>
      </c>
      <c r="D59" s="26" t="s">
        <v>58</v>
      </c>
      <c r="E59" s="5">
        <f>'16 październik'!H59</f>
        <v>1500</v>
      </c>
      <c r="F59" s="17"/>
      <c r="G59" s="46"/>
      <c r="H59" s="52">
        <f t="shared" si="0"/>
        <v>1500</v>
      </c>
    </row>
    <row r="60" spans="1:8" ht="76.5">
      <c r="A60" s="22"/>
      <c r="B60" s="23" t="s">
        <v>59</v>
      </c>
      <c r="C60" s="23"/>
      <c r="D60" s="26" t="s">
        <v>60</v>
      </c>
      <c r="E60" s="5">
        <f>'16 październik'!H60</f>
        <v>504039</v>
      </c>
      <c r="F60" s="16">
        <f>SUM(F61:F65)</f>
        <v>0</v>
      </c>
      <c r="G60" s="45">
        <f>SUM(G61:G65)</f>
        <v>0</v>
      </c>
      <c r="H60" s="52">
        <f t="shared" si="0"/>
        <v>504039</v>
      </c>
    </row>
    <row r="61" spans="1:8" ht="12.75">
      <c r="A61" s="22"/>
      <c r="B61" s="23"/>
      <c r="C61" s="23" t="s">
        <v>61</v>
      </c>
      <c r="D61" s="26" t="s">
        <v>62</v>
      </c>
      <c r="E61" s="5">
        <f>'16 październik'!H61</f>
        <v>477800</v>
      </c>
      <c r="F61" s="16"/>
      <c r="G61" s="46"/>
      <c r="H61" s="52">
        <f t="shared" si="0"/>
        <v>477800</v>
      </c>
    </row>
    <row r="62" spans="1:8" ht="12.75">
      <c r="A62" s="22"/>
      <c r="B62" s="23"/>
      <c r="C62" s="23" t="s">
        <v>63</v>
      </c>
      <c r="D62" s="26" t="s">
        <v>64</v>
      </c>
      <c r="E62" s="5">
        <f>'16 październik'!H62</f>
        <v>759</v>
      </c>
      <c r="F62" s="16"/>
      <c r="G62" s="46"/>
      <c r="H62" s="52">
        <f t="shared" si="0"/>
        <v>759</v>
      </c>
    </row>
    <row r="63" spans="1:8" ht="12.75">
      <c r="A63" s="22"/>
      <c r="B63" s="23"/>
      <c r="C63" s="23" t="s">
        <v>65</v>
      </c>
      <c r="D63" s="26" t="s">
        <v>66</v>
      </c>
      <c r="E63" s="5">
        <f>'16 październik'!H63</f>
        <v>8883</v>
      </c>
      <c r="F63" s="16"/>
      <c r="G63" s="46"/>
      <c r="H63" s="52">
        <f t="shared" si="0"/>
        <v>8883</v>
      </c>
    </row>
    <row r="64" spans="1:8" ht="12.75">
      <c r="A64" s="22"/>
      <c r="B64" s="23"/>
      <c r="C64" s="23" t="s">
        <v>71</v>
      </c>
      <c r="D64" s="26" t="s">
        <v>72</v>
      </c>
      <c r="E64" s="5">
        <f>'16 październik'!H64</f>
        <v>2347</v>
      </c>
      <c r="F64" s="16"/>
      <c r="G64" s="46"/>
      <c r="H64" s="52">
        <f t="shared" si="0"/>
        <v>2347</v>
      </c>
    </row>
    <row r="65" spans="1:8" ht="25.5">
      <c r="A65" s="22"/>
      <c r="B65" s="23"/>
      <c r="C65" s="23" t="s">
        <v>67</v>
      </c>
      <c r="D65" s="26" t="s">
        <v>68</v>
      </c>
      <c r="E65" s="5">
        <f>'16 październik'!H65</f>
        <v>14250</v>
      </c>
      <c r="F65" s="16"/>
      <c r="G65" s="46"/>
      <c r="H65" s="52">
        <f t="shared" si="0"/>
        <v>14250</v>
      </c>
    </row>
    <row r="66" spans="1:8" ht="63.75">
      <c r="A66" s="22"/>
      <c r="B66" s="23" t="s">
        <v>69</v>
      </c>
      <c r="C66" s="23"/>
      <c r="D66" s="26" t="s">
        <v>70</v>
      </c>
      <c r="E66" s="5">
        <f>'16 październik'!H66</f>
        <v>1019888</v>
      </c>
      <c r="F66" s="16">
        <f>SUM(F67:F74)</f>
        <v>0</v>
      </c>
      <c r="G66" s="45">
        <f>SUM(G67:G74)</f>
        <v>0</v>
      </c>
      <c r="H66" s="52">
        <f t="shared" si="0"/>
        <v>1019888</v>
      </c>
    </row>
    <row r="67" spans="1:8" ht="12.75">
      <c r="A67" s="22"/>
      <c r="B67" s="23"/>
      <c r="C67" s="23" t="s">
        <v>61</v>
      </c>
      <c r="D67" s="26" t="s">
        <v>62</v>
      </c>
      <c r="E67" s="5">
        <f>'16 październik'!H67</f>
        <v>204500</v>
      </c>
      <c r="F67" s="16"/>
      <c r="G67" s="45"/>
      <c r="H67" s="52">
        <f t="shared" si="0"/>
        <v>204500</v>
      </c>
    </row>
    <row r="68" spans="1:8" ht="12.75">
      <c r="A68" s="22"/>
      <c r="B68" s="23"/>
      <c r="C68" s="23" t="s">
        <v>63</v>
      </c>
      <c r="D68" s="26" t="s">
        <v>64</v>
      </c>
      <c r="E68" s="5">
        <f>'16 październik'!H68</f>
        <v>604938</v>
      </c>
      <c r="F68" s="16"/>
      <c r="G68" s="45"/>
      <c r="H68" s="52">
        <f t="shared" si="0"/>
        <v>604938</v>
      </c>
    </row>
    <row r="69" spans="1:8" ht="12.75">
      <c r="A69" s="22"/>
      <c r="B69" s="23"/>
      <c r="C69" s="23" t="s">
        <v>65</v>
      </c>
      <c r="D69" s="26" t="s">
        <v>66</v>
      </c>
      <c r="E69" s="5">
        <f>'16 październik'!H69</f>
        <v>71500</v>
      </c>
      <c r="F69" s="16"/>
      <c r="G69" s="45"/>
      <c r="H69" s="52">
        <f t="shared" si="0"/>
        <v>71500</v>
      </c>
    </row>
    <row r="70" spans="1:8" ht="12.75">
      <c r="A70" s="22"/>
      <c r="B70" s="23"/>
      <c r="C70" s="23" t="s">
        <v>71</v>
      </c>
      <c r="D70" s="26" t="s">
        <v>72</v>
      </c>
      <c r="E70" s="5">
        <f>'16 październik'!H70</f>
        <v>61800</v>
      </c>
      <c r="F70" s="16"/>
      <c r="G70" s="45"/>
      <c r="H70" s="52">
        <f t="shared" si="0"/>
        <v>61800</v>
      </c>
    </row>
    <row r="71" spans="1:8" ht="12.75">
      <c r="A71" s="22"/>
      <c r="B71" s="23"/>
      <c r="C71" s="23" t="s">
        <v>73</v>
      </c>
      <c r="D71" s="26" t="s">
        <v>74</v>
      </c>
      <c r="E71" s="5">
        <f>'16 październik'!H71</f>
        <v>7150</v>
      </c>
      <c r="F71" s="16"/>
      <c r="G71" s="45"/>
      <c r="H71" s="52">
        <f t="shared" si="0"/>
        <v>7150</v>
      </c>
    </row>
    <row r="72" spans="1:8" ht="12.75">
      <c r="A72" s="22"/>
      <c r="B72" s="23"/>
      <c r="C72" s="23" t="s">
        <v>75</v>
      </c>
      <c r="D72" s="26" t="s">
        <v>76</v>
      </c>
      <c r="E72" s="5">
        <f>'16 październik'!H72</f>
        <v>6500</v>
      </c>
      <c r="F72" s="16"/>
      <c r="G72" s="45"/>
      <c r="H72" s="52">
        <f t="shared" si="0"/>
        <v>6500</v>
      </c>
    </row>
    <row r="73" spans="1:8" ht="12.75">
      <c r="A73" s="22"/>
      <c r="B73" s="23"/>
      <c r="C73" s="23" t="s">
        <v>77</v>
      </c>
      <c r="D73" s="26" t="s">
        <v>78</v>
      </c>
      <c r="E73" s="5">
        <f>'16 październik'!H73</f>
        <v>53500</v>
      </c>
      <c r="F73" s="16"/>
      <c r="G73" s="45"/>
      <c r="H73" s="52">
        <f t="shared" si="0"/>
        <v>53500</v>
      </c>
    </row>
    <row r="74" spans="1:8" ht="25.5">
      <c r="A74" s="22"/>
      <c r="B74" s="23"/>
      <c r="C74" s="23" t="s">
        <v>67</v>
      </c>
      <c r="D74" s="26" t="s">
        <v>68</v>
      </c>
      <c r="E74" s="5">
        <f>'16 październik'!H74</f>
        <v>10000</v>
      </c>
      <c r="F74" s="16"/>
      <c r="G74" s="45"/>
      <c r="H74" s="52">
        <f t="shared" si="0"/>
        <v>10000</v>
      </c>
    </row>
    <row r="75" spans="1:8" ht="38.25">
      <c r="A75" s="22"/>
      <c r="B75" s="23" t="s">
        <v>79</v>
      </c>
      <c r="C75" s="23"/>
      <c r="D75" s="26" t="s">
        <v>80</v>
      </c>
      <c r="E75" s="5">
        <f>'16 październik'!H75</f>
        <v>68566</v>
      </c>
      <c r="F75" s="16">
        <f>SUM(F76:F81)</f>
        <v>0</v>
      </c>
      <c r="G75" s="45">
        <f>SUM(G76:G81)</f>
        <v>0</v>
      </c>
      <c r="H75" s="52">
        <f t="shared" si="0"/>
        <v>68566</v>
      </c>
    </row>
    <row r="76" spans="1:8" ht="12.75">
      <c r="A76" s="22"/>
      <c r="B76" s="23"/>
      <c r="C76" s="23" t="s">
        <v>81</v>
      </c>
      <c r="D76" s="26" t="s">
        <v>82</v>
      </c>
      <c r="E76" s="5">
        <f>'16 październik'!H76</f>
        <v>500</v>
      </c>
      <c r="F76" s="16"/>
      <c r="G76" s="45"/>
      <c r="H76" s="52">
        <f t="shared" si="0"/>
        <v>500</v>
      </c>
    </row>
    <row r="77" spans="1:8" ht="12.75">
      <c r="A77" s="22"/>
      <c r="B77" s="23"/>
      <c r="C77" s="23" t="s">
        <v>83</v>
      </c>
      <c r="D77" s="26" t="s">
        <v>84</v>
      </c>
      <c r="E77" s="5">
        <f>'16 październik'!H77</f>
        <v>27000</v>
      </c>
      <c r="F77" s="16"/>
      <c r="G77" s="45"/>
      <c r="H77" s="52">
        <f t="shared" si="0"/>
        <v>27000</v>
      </c>
    </row>
    <row r="78" spans="1:8" ht="12.75">
      <c r="A78" s="22"/>
      <c r="B78" s="23"/>
      <c r="C78" s="23" t="s">
        <v>85</v>
      </c>
      <c r="D78" s="26" t="s">
        <v>86</v>
      </c>
      <c r="E78" s="5">
        <f>'16 październik'!H78</f>
        <v>5310</v>
      </c>
      <c r="F78" s="16"/>
      <c r="G78" s="45"/>
      <c r="H78" s="52">
        <f t="shared" si="0"/>
        <v>5310</v>
      </c>
    </row>
    <row r="79" spans="1:8" ht="25.5">
      <c r="A79" s="22"/>
      <c r="B79" s="23"/>
      <c r="C79" s="23" t="s">
        <v>87</v>
      </c>
      <c r="D79" s="26" t="s">
        <v>88</v>
      </c>
      <c r="E79" s="5">
        <f>'16 październik'!H79</f>
        <v>32756</v>
      </c>
      <c r="F79" s="16"/>
      <c r="G79" s="45"/>
      <c r="H79" s="52">
        <f t="shared" si="0"/>
        <v>32756</v>
      </c>
    </row>
    <row r="80" spans="1:8" ht="51">
      <c r="A80" s="22"/>
      <c r="B80" s="23"/>
      <c r="C80" s="23" t="s">
        <v>89</v>
      </c>
      <c r="D80" s="26" t="s">
        <v>90</v>
      </c>
      <c r="E80" s="5">
        <f>'16 październik'!H80</f>
        <v>3000</v>
      </c>
      <c r="F80" s="17"/>
      <c r="G80" s="46"/>
      <c r="H80" s="52">
        <f t="shared" si="0"/>
        <v>3000</v>
      </c>
    </row>
    <row r="81" spans="1:8" ht="25.5">
      <c r="A81" s="22"/>
      <c r="B81" s="23"/>
      <c r="C81" s="23" t="s">
        <v>67</v>
      </c>
      <c r="D81" s="26" t="s">
        <v>68</v>
      </c>
      <c r="E81" s="5">
        <f>'16 październik'!H81</f>
        <v>0</v>
      </c>
      <c r="F81" s="17"/>
      <c r="G81" s="46"/>
      <c r="H81" s="52">
        <f t="shared" si="0"/>
        <v>0</v>
      </c>
    </row>
    <row r="82" spans="1:8" ht="25.5">
      <c r="A82" s="22"/>
      <c r="B82" s="23" t="s">
        <v>91</v>
      </c>
      <c r="C82" s="23"/>
      <c r="D82" s="26" t="s">
        <v>92</v>
      </c>
      <c r="E82" s="5">
        <f>'16 październik'!H82</f>
        <v>1148001</v>
      </c>
      <c r="F82" s="16">
        <f>SUM(F83:F84)</f>
        <v>0</v>
      </c>
      <c r="G82" s="45">
        <f>SUM(G83:G84)</f>
        <v>0</v>
      </c>
      <c r="H82" s="52">
        <f t="shared" si="0"/>
        <v>1148001</v>
      </c>
    </row>
    <row r="83" spans="1:8" ht="12.75">
      <c r="A83" s="22"/>
      <c r="B83" s="23"/>
      <c r="C83" s="23" t="s">
        <v>93</v>
      </c>
      <c r="D83" s="26" t="s">
        <v>94</v>
      </c>
      <c r="E83" s="5">
        <f>'16 październik'!H83</f>
        <v>1141501</v>
      </c>
      <c r="F83" s="16"/>
      <c r="G83" s="46"/>
      <c r="H83" s="52">
        <f t="shared" si="0"/>
        <v>1141501</v>
      </c>
    </row>
    <row r="84" spans="1:8" ht="12.75">
      <c r="A84" s="22"/>
      <c r="B84" s="23"/>
      <c r="C84" s="23" t="s">
        <v>95</v>
      </c>
      <c r="D84" s="26" t="s">
        <v>96</v>
      </c>
      <c r="E84" s="5">
        <f>'16 październik'!H84</f>
        <v>6500</v>
      </c>
      <c r="F84" s="16"/>
      <c r="G84" s="46"/>
      <c r="H84" s="52">
        <f t="shared" si="0"/>
        <v>6500</v>
      </c>
    </row>
    <row r="85" spans="1:8" ht="12.75">
      <c r="A85" s="27" t="s">
        <v>97</v>
      </c>
      <c r="B85" s="29"/>
      <c r="C85" s="29"/>
      <c r="D85" s="31" t="s">
        <v>98</v>
      </c>
      <c r="E85" s="5">
        <f>'16 październik'!H85</f>
        <v>6940617</v>
      </c>
      <c r="F85" s="21">
        <f>F86+F88+F90+F92</f>
        <v>0</v>
      </c>
      <c r="G85" s="21">
        <f>G86+G88+G90+G92</f>
        <v>0</v>
      </c>
      <c r="H85" s="51">
        <f t="shared" si="0"/>
        <v>6940617</v>
      </c>
    </row>
    <row r="86" spans="1:8" ht="25.5">
      <c r="A86" s="22"/>
      <c r="B86" s="23" t="s">
        <v>99</v>
      </c>
      <c r="C86" s="23"/>
      <c r="D86" s="26" t="s">
        <v>100</v>
      </c>
      <c r="E86" s="5">
        <f>'16 październik'!H86</f>
        <v>4082793</v>
      </c>
      <c r="F86" s="16">
        <f>SUM(F87)</f>
        <v>0</v>
      </c>
      <c r="G86" s="45">
        <f>SUM(G87)</f>
        <v>0</v>
      </c>
      <c r="H86" s="52">
        <f t="shared" si="0"/>
        <v>4082793</v>
      </c>
    </row>
    <row r="87" spans="1:8" ht="12.75">
      <c r="A87" s="22"/>
      <c r="B87" s="23"/>
      <c r="C87" s="23" t="s">
        <v>101</v>
      </c>
      <c r="D87" s="26" t="s">
        <v>102</v>
      </c>
      <c r="E87" s="5">
        <f>'16 październik'!H87</f>
        <v>4082793</v>
      </c>
      <c r="F87" s="16"/>
      <c r="G87" s="46"/>
      <c r="H87" s="52">
        <f t="shared" si="0"/>
        <v>4082793</v>
      </c>
    </row>
    <row r="88" spans="1:8" ht="25.5">
      <c r="A88" s="22"/>
      <c r="B88" s="23" t="s">
        <v>103</v>
      </c>
      <c r="C88" s="23"/>
      <c r="D88" s="26" t="s">
        <v>104</v>
      </c>
      <c r="E88" s="5">
        <f>'16 październik'!H88</f>
        <v>2796752</v>
      </c>
      <c r="F88" s="16">
        <f>SUM(F89)</f>
        <v>0</v>
      </c>
      <c r="G88" s="45">
        <f>SUM(G89)</f>
        <v>0</v>
      </c>
      <c r="H88" s="52">
        <f t="shared" si="0"/>
        <v>2796752</v>
      </c>
    </row>
    <row r="89" spans="1:8" ht="12.75">
      <c r="A89" s="22"/>
      <c r="B89" s="23"/>
      <c r="C89" s="23" t="s">
        <v>101</v>
      </c>
      <c r="D89" s="26" t="s">
        <v>105</v>
      </c>
      <c r="E89" s="5">
        <f>'16 październik'!H89</f>
        <v>2796752</v>
      </c>
      <c r="F89" s="16"/>
      <c r="G89" s="46"/>
      <c r="H89" s="52">
        <f t="shared" si="0"/>
        <v>2796752</v>
      </c>
    </row>
    <row r="90" spans="1:8" ht="12.75">
      <c r="A90" s="22"/>
      <c r="B90" s="23" t="s">
        <v>106</v>
      </c>
      <c r="C90" s="23"/>
      <c r="D90" s="26" t="s">
        <v>107</v>
      </c>
      <c r="E90" s="5">
        <f>'16 październik'!H90</f>
        <v>19600</v>
      </c>
      <c r="F90" s="16">
        <f>SUM(F91)</f>
        <v>0</v>
      </c>
      <c r="G90" s="45">
        <f>SUM(G91)</f>
        <v>0</v>
      </c>
      <c r="H90" s="52">
        <f t="shared" si="0"/>
        <v>19600</v>
      </c>
    </row>
    <row r="91" spans="1:8" ht="12.75">
      <c r="A91" s="22"/>
      <c r="B91" s="23"/>
      <c r="C91" s="23" t="s">
        <v>31</v>
      </c>
      <c r="D91" s="26" t="s">
        <v>32</v>
      </c>
      <c r="E91" s="5">
        <f>'16 październik'!H91</f>
        <v>19600</v>
      </c>
      <c r="F91" s="16"/>
      <c r="G91" s="45"/>
      <c r="H91" s="52">
        <f t="shared" si="0"/>
        <v>19600</v>
      </c>
    </row>
    <row r="92" spans="1:8" ht="25.5">
      <c r="A92" s="22"/>
      <c r="B92" s="23" t="s">
        <v>140</v>
      </c>
      <c r="C92" s="23"/>
      <c r="D92" s="26" t="s">
        <v>141</v>
      </c>
      <c r="E92" s="5">
        <f>'16 październik'!H92</f>
        <v>41472</v>
      </c>
      <c r="F92" s="16">
        <f>SUM(F93)</f>
        <v>0</v>
      </c>
      <c r="G92" s="16">
        <f>SUM(G93)</f>
        <v>0</v>
      </c>
      <c r="H92" s="52">
        <f t="shared" si="0"/>
        <v>41472</v>
      </c>
    </row>
    <row r="93" spans="1:8" ht="12.75">
      <c r="A93" s="22"/>
      <c r="B93" s="23"/>
      <c r="C93" s="23" t="s">
        <v>101</v>
      </c>
      <c r="D93" s="26" t="s">
        <v>105</v>
      </c>
      <c r="E93" s="5">
        <f>'16 październik'!H93</f>
        <v>41472</v>
      </c>
      <c r="F93" s="16"/>
      <c r="G93" s="46"/>
      <c r="H93" s="52">
        <f t="shared" si="0"/>
        <v>41472</v>
      </c>
    </row>
    <row r="94" spans="1:8" ht="12.75">
      <c r="A94" s="27" t="s">
        <v>108</v>
      </c>
      <c r="B94" s="29"/>
      <c r="C94" s="29"/>
      <c r="D94" s="31" t="s">
        <v>109</v>
      </c>
      <c r="E94" s="5">
        <f>'16 październik'!H94</f>
        <v>153981</v>
      </c>
      <c r="F94" s="21">
        <f>F95+F98+F100</f>
        <v>0</v>
      </c>
      <c r="G94" s="32">
        <f>G95+G98+G100</f>
        <v>0</v>
      </c>
      <c r="H94" s="51">
        <f t="shared" si="0"/>
        <v>153981</v>
      </c>
    </row>
    <row r="95" spans="1:8" ht="12.75">
      <c r="A95" s="22"/>
      <c r="B95" s="23" t="s">
        <v>110</v>
      </c>
      <c r="C95" s="23"/>
      <c r="D95" s="26" t="s">
        <v>111</v>
      </c>
      <c r="E95" s="5">
        <f>'16 październik'!H95</f>
        <v>113900</v>
      </c>
      <c r="F95" s="16">
        <f>SUM(F96:F97)</f>
        <v>0</v>
      </c>
      <c r="G95" s="16">
        <f>SUM(G96:G97)</f>
        <v>0</v>
      </c>
      <c r="H95" s="52">
        <f aca="true" t="shared" si="1" ref="H95:H127">E95-F95+G95</f>
        <v>113900</v>
      </c>
    </row>
    <row r="96" spans="1:8" ht="38.25">
      <c r="A96" s="22"/>
      <c r="B96" s="23"/>
      <c r="C96" s="23" t="s">
        <v>116</v>
      </c>
      <c r="D96" s="26" t="s">
        <v>117</v>
      </c>
      <c r="E96" s="5">
        <f>'16 październik'!H96</f>
        <v>32900</v>
      </c>
      <c r="F96" s="16"/>
      <c r="G96" s="45"/>
      <c r="H96" s="52">
        <f t="shared" si="1"/>
        <v>32900</v>
      </c>
    </row>
    <row r="97" spans="1:8" ht="12.75">
      <c r="A97" s="22"/>
      <c r="B97" s="23"/>
      <c r="C97" s="23" t="s">
        <v>31</v>
      </c>
      <c r="D97" s="26" t="s">
        <v>32</v>
      </c>
      <c r="E97" s="5">
        <f>'16 październik'!H97</f>
        <v>1000</v>
      </c>
      <c r="F97" s="16"/>
      <c r="G97" s="46"/>
      <c r="H97" s="52">
        <f t="shared" si="1"/>
        <v>1000</v>
      </c>
    </row>
    <row r="98" spans="1:8" ht="12.75">
      <c r="A98" s="22"/>
      <c r="B98" s="23" t="s">
        <v>112</v>
      </c>
      <c r="C98" s="23"/>
      <c r="D98" s="26" t="s">
        <v>113</v>
      </c>
      <c r="E98" s="5">
        <f>'16 październik'!H98</f>
        <v>32000</v>
      </c>
      <c r="F98" s="16">
        <f>SUM(F99)</f>
        <v>0</v>
      </c>
      <c r="G98" s="45">
        <f>SUM(G99)</f>
        <v>0</v>
      </c>
      <c r="H98" s="52">
        <f t="shared" si="1"/>
        <v>32000</v>
      </c>
    </row>
    <row r="99" spans="1:8" ht="12.75">
      <c r="A99" s="22"/>
      <c r="B99" s="23"/>
      <c r="C99" s="23" t="s">
        <v>29</v>
      </c>
      <c r="D99" s="26" t="s">
        <v>30</v>
      </c>
      <c r="E99" s="5">
        <f>'16 październik'!H99</f>
        <v>32000</v>
      </c>
      <c r="F99" s="16"/>
      <c r="G99" s="46"/>
      <c r="H99" s="52">
        <f t="shared" si="1"/>
        <v>32000</v>
      </c>
    </row>
    <row r="100" spans="1:8" ht="12.75">
      <c r="A100" s="22"/>
      <c r="B100" s="23" t="s">
        <v>114</v>
      </c>
      <c r="C100" s="23"/>
      <c r="D100" s="26" t="s">
        <v>115</v>
      </c>
      <c r="E100" s="5">
        <f>'16 październik'!H100</f>
        <v>8081</v>
      </c>
      <c r="F100" s="16">
        <f>SUM(F101)</f>
        <v>0</v>
      </c>
      <c r="G100" s="45">
        <f>SUM(G101)</f>
        <v>0</v>
      </c>
      <c r="H100" s="52">
        <f t="shared" si="1"/>
        <v>8081</v>
      </c>
    </row>
    <row r="101" spans="1:8" ht="38.25">
      <c r="A101" s="22"/>
      <c r="B101" s="23"/>
      <c r="C101" s="23" t="s">
        <v>116</v>
      </c>
      <c r="D101" s="26" t="s">
        <v>117</v>
      </c>
      <c r="E101" s="5">
        <f>'16 październik'!H101</f>
        <v>8081</v>
      </c>
      <c r="F101" s="16"/>
      <c r="G101" s="46"/>
      <c r="H101" s="52">
        <f t="shared" si="1"/>
        <v>8081</v>
      </c>
    </row>
    <row r="102" spans="1:8" ht="12.75">
      <c r="A102" s="27" t="s">
        <v>118</v>
      </c>
      <c r="B102" s="29"/>
      <c r="C102" s="29"/>
      <c r="D102" s="31" t="s">
        <v>119</v>
      </c>
      <c r="E102" s="5">
        <f>'16 październik'!H102</f>
        <v>2321305</v>
      </c>
      <c r="F102" s="21">
        <f>F103+F106+F108+F111+F115+F117</f>
        <v>0</v>
      </c>
      <c r="G102" s="32">
        <f>G103+G106+G108+G111+G115+G117</f>
        <v>10000</v>
      </c>
      <c r="H102" s="51">
        <f t="shared" si="1"/>
        <v>2331305</v>
      </c>
    </row>
    <row r="103" spans="1:8" ht="51">
      <c r="A103" s="22"/>
      <c r="B103" s="23" t="s">
        <v>120</v>
      </c>
      <c r="C103" s="23"/>
      <c r="D103" s="26" t="s">
        <v>121</v>
      </c>
      <c r="E103" s="5">
        <f>'16 październik'!H103</f>
        <v>1832800</v>
      </c>
      <c r="F103" s="16">
        <f>SUM(F104:F105)</f>
        <v>0</v>
      </c>
      <c r="G103" s="45">
        <f>SUM(G104:G105)</f>
        <v>0</v>
      </c>
      <c r="H103" s="52">
        <f t="shared" si="1"/>
        <v>1832800</v>
      </c>
    </row>
    <row r="104" spans="1:8" ht="63.75">
      <c r="A104" s="22"/>
      <c r="B104" s="23"/>
      <c r="C104" s="23" t="s">
        <v>180</v>
      </c>
      <c r="D104" s="26" t="s">
        <v>181</v>
      </c>
      <c r="E104" s="5">
        <f>'16 październik'!H104</f>
        <v>5000</v>
      </c>
      <c r="F104" s="16"/>
      <c r="G104" s="45"/>
      <c r="H104" s="45">
        <v>5000</v>
      </c>
    </row>
    <row r="105" spans="1:8" ht="63.75">
      <c r="A105" s="22"/>
      <c r="B105" s="23"/>
      <c r="C105" s="23" t="s">
        <v>37</v>
      </c>
      <c r="D105" s="26" t="s">
        <v>38</v>
      </c>
      <c r="E105" s="5">
        <f>'16 październik'!H105</f>
        <v>1827800</v>
      </c>
      <c r="F105" s="16"/>
      <c r="G105" s="46"/>
      <c r="H105" s="52">
        <f t="shared" si="1"/>
        <v>1827800</v>
      </c>
    </row>
    <row r="106" spans="1:8" ht="51">
      <c r="A106" s="22"/>
      <c r="B106" s="23" t="s">
        <v>122</v>
      </c>
      <c r="C106" s="23"/>
      <c r="D106" s="26" t="s">
        <v>123</v>
      </c>
      <c r="E106" s="5">
        <f>'16 październik'!H106</f>
        <v>6900</v>
      </c>
      <c r="F106" s="16">
        <f>SUM(F107)</f>
        <v>0</v>
      </c>
      <c r="G106" s="45">
        <f>SUM(G107)</f>
        <v>0</v>
      </c>
      <c r="H106" s="52">
        <f t="shared" si="1"/>
        <v>6900</v>
      </c>
    </row>
    <row r="107" spans="1:8" ht="63.75">
      <c r="A107" s="22"/>
      <c r="B107" s="23"/>
      <c r="C107" s="23" t="s">
        <v>37</v>
      </c>
      <c r="D107" s="26" t="s">
        <v>38</v>
      </c>
      <c r="E107" s="5">
        <f>'16 październik'!H107</f>
        <v>6900</v>
      </c>
      <c r="F107" s="16"/>
      <c r="G107" s="46"/>
      <c r="H107" s="52">
        <f t="shared" si="1"/>
        <v>6900</v>
      </c>
    </row>
    <row r="108" spans="1:8" ht="25.5">
      <c r="A108" s="22"/>
      <c r="B108" s="23" t="s">
        <v>124</v>
      </c>
      <c r="C108" s="23"/>
      <c r="D108" s="26" t="s">
        <v>125</v>
      </c>
      <c r="E108" s="5">
        <f>'16 październik'!H108</f>
        <v>154000</v>
      </c>
      <c r="F108" s="16">
        <f>SUM(F109:F110)</f>
        <v>0</v>
      </c>
      <c r="G108" s="45">
        <f>SUM(G109:G110)</f>
        <v>0</v>
      </c>
      <c r="H108" s="52">
        <f t="shared" si="1"/>
        <v>154000</v>
      </c>
    </row>
    <row r="109" spans="1:8" ht="63.75">
      <c r="A109" s="22"/>
      <c r="B109" s="23"/>
      <c r="C109" s="23" t="s">
        <v>37</v>
      </c>
      <c r="D109" s="26" t="s">
        <v>38</v>
      </c>
      <c r="E109" s="5">
        <f>'16 październik'!H109</f>
        <v>85000</v>
      </c>
      <c r="F109" s="16"/>
      <c r="G109" s="46"/>
      <c r="H109" s="52">
        <f t="shared" si="1"/>
        <v>85000</v>
      </c>
    </row>
    <row r="110" spans="1:8" ht="38.25">
      <c r="A110" s="22"/>
      <c r="B110" s="23"/>
      <c r="C110" s="23" t="s">
        <v>116</v>
      </c>
      <c r="D110" s="26" t="s">
        <v>117</v>
      </c>
      <c r="E110" s="5">
        <f>'16 październik'!H110</f>
        <v>69000</v>
      </c>
      <c r="F110" s="16"/>
      <c r="G110" s="46"/>
      <c r="H110" s="52">
        <f t="shared" si="1"/>
        <v>69000</v>
      </c>
    </row>
    <row r="111" spans="1:8" ht="12.75">
      <c r="A111" s="22"/>
      <c r="B111" s="23" t="s">
        <v>126</v>
      </c>
      <c r="C111" s="23"/>
      <c r="D111" s="26" t="s">
        <v>127</v>
      </c>
      <c r="E111" s="5">
        <f>'16 październik'!H111</f>
        <v>111005</v>
      </c>
      <c r="F111" s="16">
        <f>SUM(F112:F114)</f>
        <v>0</v>
      </c>
      <c r="G111" s="45">
        <f>SUM(G112:G114)</f>
        <v>0</v>
      </c>
      <c r="H111" s="52">
        <f t="shared" si="1"/>
        <v>111005</v>
      </c>
    </row>
    <row r="112" spans="1:8" ht="38.25">
      <c r="A112" s="22"/>
      <c r="B112" s="23"/>
      <c r="C112" s="23" t="s">
        <v>116</v>
      </c>
      <c r="D112" s="26" t="s">
        <v>117</v>
      </c>
      <c r="E112" s="5">
        <f>'16 październik'!H112</f>
        <v>106400</v>
      </c>
      <c r="F112" s="16"/>
      <c r="G112" s="46"/>
      <c r="H112" s="52">
        <f t="shared" si="1"/>
        <v>106400</v>
      </c>
    </row>
    <row r="113" spans="1:8" ht="12.75">
      <c r="A113" s="22"/>
      <c r="B113" s="23"/>
      <c r="C113" s="23" t="s">
        <v>29</v>
      </c>
      <c r="D113" s="26" t="s">
        <v>30</v>
      </c>
      <c r="E113" s="5">
        <f>'16 październik'!H113</f>
        <v>2805</v>
      </c>
      <c r="F113" s="16"/>
      <c r="G113" s="46"/>
      <c r="H113" s="52">
        <f t="shared" si="1"/>
        <v>2805</v>
      </c>
    </row>
    <row r="114" spans="1:8" ht="12.75">
      <c r="A114" s="22"/>
      <c r="B114" s="23"/>
      <c r="C114" s="23" t="s">
        <v>31</v>
      </c>
      <c r="D114" s="26" t="s">
        <v>128</v>
      </c>
      <c r="E114" s="5">
        <f>'16 październik'!H114</f>
        <v>1800</v>
      </c>
      <c r="F114" s="16"/>
      <c r="G114" s="46"/>
      <c r="H114" s="52">
        <f t="shared" si="1"/>
        <v>1800</v>
      </c>
    </row>
    <row r="115" spans="1:8" ht="25.5">
      <c r="A115" s="22"/>
      <c r="B115" s="23" t="s">
        <v>129</v>
      </c>
      <c r="C115" s="23"/>
      <c r="D115" s="26" t="s">
        <v>130</v>
      </c>
      <c r="E115" s="5">
        <f>'16 październik'!H115</f>
        <v>15600</v>
      </c>
      <c r="F115" s="16">
        <f>SUM(F116)</f>
        <v>0</v>
      </c>
      <c r="G115" s="45">
        <f>SUM(G116)</f>
        <v>0</v>
      </c>
      <c r="H115" s="52">
        <f t="shared" si="1"/>
        <v>15600</v>
      </c>
    </row>
    <row r="116" spans="1:8" ht="63.75">
      <c r="A116" s="22"/>
      <c r="B116" s="23"/>
      <c r="C116" s="23" t="s">
        <v>37</v>
      </c>
      <c r="D116" s="26" t="s">
        <v>38</v>
      </c>
      <c r="E116" s="5">
        <f>'16 październik'!H116</f>
        <v>15600</v>
      </c>
      <c r="F116" s="16"/>
      <c r="G116" s="46"/>
      <c r="H116" s="52">
        <f t="shared" si="1"/>
        <v>15600</v>
      </c>
    </row>
    <row r="117" spans="1:8" ht="12.75">
      <c r="A117" s="22"/>
      <c r="B117" s="23" t="s">
        <v>131</v>
      </c>
      <c r="C117" s="23"/>
      <c r="D117" s="26" t="s">
        <v>132</v>
      </c>
      <c r="E117" s="5">
        <f>'16 październik'!H117</f>
        <v>201000</v>
      </c>
      <c r="F117" s="16">
        <f>SUM(F118)</f>
        <v>0</v>
      </c>
      <c r="G117" s="45">
        <f>SUM(G118)</f>
        <v>10000</v>
      </c>
      <c r="H117" s="52">
        <f t="shared" si="1"/>
        <v>211000</v>
      </c>
    </row>
    <row r="118" spans="1:8" ht="38.25">
      <c r="A118" s="22"/>
      <c r="B118" s="23"/>
      <c r="C118" s="23" t="s">
        <v>116</v>
      </c>
      <c r="D118" s="26" t="s">
        <v>117</v>
      </c>
      <c r="E118" s="5">
        <f>'16 październik'!H118</f>
        <v>56000</v>
      </c>
      <c r="F118" s="16"/>
      <c r="G118" s="45">
        <v>10000</v>
      </c>
      <c r="H118" s="52">
        <f t="shared" si="1"/>
        <v>66000</v>
      </c>
    </row>
    <row r="119" spans="1:8" ht="51">
      <c r="A119" s="22"/>
      <c r="B119" s="23"/>
      <c r="C119" s="23" t="s">
        <v>148</v>
      </c>
      <c r="D119" s="26" t="s">
        <v>193</v>
      </c>
      <c r="E119" s="5">
        <f>'16 październik'!H119</f>
        <v>145000</v>
      </c>
      <c r="F119" s="17"/>
      <c r="G119" s="46"/>
      <c r="H119" s="52">
        <f t="shared" si="1"/>
        <v>145000</v>
      </c>
    </row>
    <row r="120" spans="1:8" ht="12.75">
      <c r="A120" s="64" t="s">
        <v>156</v>
      </c>
      <c r="B120" s="65"/>
      <c r="C120" s="65"/>
      <c r="D120" s="66" t="s">
        <v>159</v>
      </c>
      <c r="E120" s="5">
        <f>'16 październik'!H120</f>
        <v>131964</v>
      </c>
      <c r="F120" s="67"/>
      <c r="G120" s="53">
        <f>SUM(G121)</f>
        <v>0</v>
      </c>
      <c r="H120" s="52">
        <f t="shared" si="1"/>
        <v>131964</v>
      </c>
    </row>
    <row r="121" spans="1:8" ht="12.75">
      <c r="A121" s="22"/>
      <c r="B121" s="23" t="s">
        <v>157</v>
      </c>
      <c r="C121" s="23"/>
      <c r="D121" s="26" t="s">
        <v>158</v>
      </c>
      <c r="E121" s="5">
        <f>'16 październik'!H121</f>
        <v>131964</v>
      </c>
      <c r="F121" s="53">
        <f>SUM(F122)</f>
        <v>0</v>
      </c>
      <c r="G121" s="53">
        <f>SUM(G122)</f>
        <v>0</v>
      </c>
      <c r="H121" s="52">
        <f t="shared" si="1"/>
        <v>131964</v>
      </c>
    </row>
    <row r="122" spans="1:8" ht="38.25">
      <c r="A122" s="22"/>
      <c r="B122" s="23"/>
      <c r="C122" s="23" t="s">
        <v>116</v>
      </c>
      <c r="D122" s="26" t="s">
        <v>117</v>
      </c>
      <c r="E122" s="5">
        <f>'16 październik'!H122</f>
        <v>131964</v>
      </c>
      <c r="F122" s="17"/>
      <c r="G122" s="46"/>
      <c r="H122" s="52">
        <f t="shared" si="1"/>
        <v>131964</v>
      </c>
    </row>
    <row r="123" spans="1:8" ht="25.5">
      <c r="A123" s="64" t="s">
        <v>149</v>
      </c>
      <c r="B123" s="65"/>
      <c r="C123" s="65"/>
      <c r="D123" s="66" t="s">
        <v>153</v>
      </c>
      <c r="E123" s="5">
        <f>'16 październik'!H123</f>
        <v>15000</v>
      </c>
      <c r="F123" s="5">
        <f>F124</f>
        <v>0</v>
      </c>
      <c r="G123" s="5">
        <f>G124</f>
        <v>0</v>
      </c>
      <c r="H123" s="51">
        <f t="shared" si="1"/>
        <v>15000</v>
      </c>
    </row>
    <row r="124" spans="1:8" ht="12.75">
      <c r="A124" s="22"/>
      <c r="B124" s="23" t="s">
        <v>150</v>
      </c>
      <c r="C124" s="23"/>
      <c r="D124" s="26" t="s">
        <v>10</v>
      </c>
      <c r="E124" s="5">
        <f>'16 październik'!H124</f>
        <v>15000</v>
      </c>
      <c r="F124" s="53">
        <f>SUM(F125)</f>
        <v>0</v>
      </c>
      <c r="G124" s="53">
        <f>SUM(G125)</f>
        <v>0</v>
      </c>
      <c r="H124" s="51">
        <f t="shared" si="1"/>
        <v>15000</v>
      </c>
    </row>
    <row r="125" spans="1:8" ht="51">
      <c r="A125" s="22"/>
      <c r="B125" s="23"/>
      <c r="C125" s="23" t="s">
        <v>151</v>
      </c>
      <c r="D125" s="26" t="s">
        <v>162</v>
      </c>
      <c r="E125" s="5">
        <f>'16 październik'!H125</f>
        <v>15000</v>
      </c>
      <c r="F125" s="17"/>
      <c r="G125" s="46"/>
      <c r="H125" s="51">
        <f t="shared" si="1"/>
        <v>15000</v>
      </c>
    </row>
    <row r="126" spans="1:8" ht="12.75">
      <c r="A126" s="22"/>
      <c r="B126" s="23"/>
      <c r="C126" s="24"/>
      <c r="D126" s="25"/>
      <c r="E126" s="5">
        <f>'16 październik'!H126</f>
        <v>0</v>
      </c>
      <c r="F126" s="17"/>
      <c r="G126" s="46"/>
      <c r="H126" s="52"/>
    </row>
    <row r="127" spans="1:8" ht="12.75">
      <c r="A127" s="77" t="s">
        <v>133</v>
      </c>
      <c r="B127" s="78"/>
      <c r="C127" s="78"/>
      <c r="D127" s="79"/>
      <c r="E127" s="5">
        <f>'16 październik'!H127</f>
        <v>13387911</v>
      </c>
      <c r="F127" s="32">
        <f>F13+F20+F27+F40+F48+F51+F57+F85+F94+F102+F37</f>
        <v>0</v>
      </c>
      <c r="G127" s="32">
        <f>G13+G20+G27+G40+G48+G51+G57+G85+G94+G102+G37+G120</f>
        <v>10000</v>
      </c>
      <c r="H127" s="51">
        <f t="shared" si="1"/>
        <v>13397911</v>
      </c>
    </row>
    <row r="128" ht="12.75">
      <c r="E128" s="5"/>
    </row>
  </sheetData>
  <sheetProtection/>
  <protectedRanges>
    <protectedRange sqref="F15:G19 F94:G118 H104 F21:G36 F39:G91" name="Zakres2"/>
    <protectedRange sqref="A1:H9" name="Zakres1"/>
    <protectedRange sqref="F93:G93" name="Zakres1_1"/>
  </protectedRanges>
  <mergeCells count="1">
    <mergeCell ref="A127:D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Szkół Gminy Mordy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Zespół Ekonomiczno-Administracyjny</dc:creator>
  <cp:keywords/>
  <dc:description/>
  <cp:lastModifiedBy>UG</cp:lastModifiedBy>
  <cp:lastPrinted>2008-10-10T09:44:33Z</cp:lastPrinted>
  <dcterms:created xsi:type="dcterms:W3CDTF">2008-02-29T11:38:15Z</dcterms:created>
  <dcterms:modified xsi:type="dcterms:W3CDTF">2008-11-27T10:09:37Z</dcterms:modified>
  <cp:category/>
  <cp:version/>
  <cp:contentType/>
  <cp:contentStatus/>
</cp:coreProperties>
</file>